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2875" windowHeight="8700" activeTab="0"/>
  </bookViews>
  <sheets>
    <sheet name="Investor Report" sheetId="1" r:id="rId1"/>
  </sheets>
  <definedNames>
    <definedName name="_xlfn.IFERROR" hidden="1">#NAME?</definedName>
    <definedName name="_xlnm.Print_Area" localSheetId="0">'Investor Report'!$A$1:$J$380</definedName>
    <definedName name="_xlnm.Print_Titles" localSheetId="0">'Investor Report'!$1:$3</definedName>
  </definedNames>
  <calcPr fullCalcOnLoad="1"/>
</workbook>
</file>

<file path=xl/sharedStrings.xml><?xml version="1.0" encoding="utf-8"?>
<sst xmlns="http://schemas.openxmlformats.org/spreadsheetml/2006/main" count="648" uniqueCount="415">
  <si>
    <t xml:space="preserve"> TSB Bank plc £5bn Global Covered Bond Programme</t>
  </si>
  <si>
    <t>Investor Report April 2017</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</si>
  <si>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</si>
  <si>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</si>
  <si>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</si>
  <si>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t>Name of issuer</t>
  </si>
  <si>
    <t>TSB Bank plc</t>
  </si>
  <si>
    <t>Name of RCB programme</t>
  </si>
  <si>
    <t>TSB Bank plc £5bn Global Covered Bond Programme</t>
  </si>
  <si>
    <t>Name, job title and contact details of person validating this form</t>
  </si>
  <si>
    <t>Steve Vance, Head of Secured Funding, steve.vance@tsb.co.uk</t>
  </si>
  <si>
    <t>Date of form submission</t>
  </si>
  <si>
    <t>Start Date of reporting period</t>
  </si>
  <si>
    <t>End Date of reporting period</t>
  </si>
  <si>
    <t>Web links - prospectus, transaction documents, loan-level data</t>
  </si>
  <si>
    <t>http://www.tsb.co.uk/investors/debt-investors/covered-bonds/</t>
  </si>
  <si>
    <t>Counterparties, Ratings</t>
  </si>
  <si>
    <t>Counterparty/ies</t>
  </si>
  <si>
    <t>Fitch</t>
  </si>
  <si>
    <t>Moody's</t>
  </si>
  <si>
    <t>S&amp;P</t>
  </si>
  <si>
    <t>Rating trigger</t>
  </si>
  <si>
    <t>Current rating</t>
  </si>
  <si>
    <t>Covered bonds</t>
  </si>
  <si>
    <t>na</t>
  </si>
  <si>
    <t>Aaa</t>
  </si>
  <si>
    <t>Issuer</t>
  </si>
  <si>
    <t>(LT) Baa2  (Snr unsec), A2 (cr) &amp; (ST) P-2(Snr unsec), P-1(cr)</t>
  </si>
  <si>
    <t>Seller(s)</t>
  </si>
  <si>
    <t>Account bank</t>
  </si>
  <si>
    <t>HSBC Bank plc</t>
  </si>
  <si>
    <t>(LT) A2 &amp; (ST) P-1</t>
  </si>
  <si>
    <t>(LT) Aa2 &amp; (ST) P-1</t>
  </si>
  <si>
    <t>Stand-by account bank</t>
  </si>
  <si>
    <t>None</t>
  </si>
  <si>
    <t>Servicer(s)</t>
  </si>
  <si>
    <t>Ba2 (cr)</t>
  </si>
  <si>
    <t>(LT) Baa2  (Snr unsec), A2 (cr) &amp; (ST) P-2(Snr unsec),P-1(cr)</t>
  </si>
  <si>
    <t>Cash manager(s)</t>
  </si>
  <si>
    <t>Swap provider(s) on cover pool</t>
  </si>
  <si>
    <r>
      <t>A3 (cr)</t>
    </r>
    <r>
      <rPr>
        <vertAlign val="superscript"/>
        <sz val="10"/>
        <rFont val="Arial"/>
        <family val="2"/>
      </rPr>
      <t xml:space="preserve">(1) </t>
    </r>
  </si>
  <si>
    <t>Stand-by swap provider(s) on cover pool</t>
  </si>
  <si>
    <r>
      <t>Swap notional amount(s) (GBP)</t>
    </r>
    <r>
      <rPr>
        <vertAlign val="superscript"/>
        <sz val="10"/>
        <rFont val="Arial"/>
        <family val="2"/>
      </rPr>
      <t>(2)</t>
    </r>
  </si>
  <si>
    <r>
      <t>Swap notional maturity/ies</t>
    </r>
    <r>
      <rPr>
        <vertAlign val="superscript"/>
        <sz val="10"/>
        <rFont val="Arial"/>
        <family val="2"/>
      </rPr>
      <t>(2)</t>
    </r>
  </si>
  <si>
    <t>n/a</t>
  </si>
  <si>
    <r>
      <t>LLP receive rate/margin</t>
    </r>
    <r>
      <rPr>
        <vertAlign val="superscript"/>
        <sz val="10"/>
        <rFont val="Arial"/>
        <family val="2"/>
      </rPr>
      <t>(2)</t>
    </r>
  </si>
  <si>
    <r>
      <t>LLP pay rate/margin</t>
    </r>
    <r>
      <rPr>
        <vertAlign val="superscript"/>
        <sz val="10"/>
        <rFont val="Arial"/>
        <family val="2"/>
      </rPr>
      <t>(2)</t>
    </r>
  </si>
  <si>
    <r>
      <t>Collateral posting amount(s) (GBP)</t>
    </r>
    <r>
      <rPr>
        <vertAlign val="superscript"/>
        <sz val="10"/>
        <rFont val="Arial"/>
        <family val="2"/>
      </rPr>
      <t>(2)</t>
    </r>
  </si>
  <si>
    <r>
      <t xml:space="preserve">Accounts, Ledgers </t>
    </r>
    <r>
      <rPr>
        <b/>
        <vertAlign val="superscript"/>
        <sz val="10"/>
        <rFont val="Arial"/>
        <family val="2"/>
      </rPr>
      <t>(20)</t>
    </r>
  </si>
  <si>
    <t>Value as of End Date of reporting period</t>
  </si>
  <si>
    <t>Value as of Start Date of reporting period</t>
  </si>
  <si>
    <t>Targeted Value</t>
  </si>
  <si>
    <t xml:space="preserve">Revenue receipts </t>
  </si>
  <si>
    <t xml:space="preserve">  Revenue Receipts (on the Loans)</t>
  </si>
  <si>
    <t xml:space="preserve">  Bank Interest</t>
  </si>
  <si>
    <t xml:space="preserve">  Excess amount released from Reserve Fund</t>
  </si>
  <si>
    <t>Available Revenue Receipts</t>
  </si>
  <si>
    <t xml:space="preserve">  Senior fees (including Cash Manager &amp; Servicer)</t>
  </si>
  <si>
    <t xml:space="preserve">  Amounts due under cover pool swap</t>
  </si>
  <si>
    <t xml:space="preserve">  Amounts due under Intercompany Loan</t>
  </si>
  <si>
    <t>Amounts added to Reserve Fund</t>
  </si>
  <si>
    <t xml:space="preserve">  Deferred Consideration</t>
  </si>
  <si>
    <t xml:space="preserve">  Members' profit</t>
  </si>
  <si>
    <t>Total distributed</t>
  </si>
  <si>
    <t xml:space="preserve">Principal receipts </t>
  </si>
  <si>
    <t xml:space="preserve">  Principal Receipts (on the Loans)</t>
  </si>
  <si>
    <t xml:space="preserve">  Any other amount standing to credit Principal Ledger</t>
  </si>
  <si>
    <t xml:space="preserve">  Cash Capital Contribution from Members</t>
  </si>
  <si>
    <t>Available Principal Receipts</t>
  </si>
  <si>
    <t>Reserve ledger</t>
  </si>
  <si>
    <t>Revenue ledger</t>
  </si>
  <si>
    <t>Principal ledger</t>
  </si>
  <si>
    <t>Pre-maturity liquidity ledger</t>
  </si>
  <si>
    <t>Asset Coverage Test</t>
  </si>
  <si>
    <t>Value</t>
  </si>
  <si>
    <r>
      <t>Description</t>
    </r>
    <r>
      <rPr>
        <vertAlign val="superscript"/>
        <sz val="10"/>
        <rFont val="Arial"/>
        <family val="2"/>
      </rPr>
      <t>(3)</t>
    </r>
  </si>
  <si>
    <t>A</t>
  </si>
  <si>
    <t>Adjusted Current Balance</t>
  </si>
  <si>
    <t>B</t>
  </si>
  <si>
    <r>
      <t xml:space="preserve">Principal collections not yet applied </t>
    </r>
    <r>
      <rPr>
        <vertAlign val="superscript"/>
        <sz val="10"/>
        <rFont val="Arial"/>
        <family val="2"/>
      </rPr>
      <t>(21)</t>
    </r>
  </si>
  <si>
    <t>C</t>
  </si>
  <si>
    <t>Cash Capital Contributions held on Capital Ledger</t>
  </si>
  <si>
    <t>D</t>
  </si>
  <si>
    <t>Substitution assets</t>
  </si>
  <si>
    <t>E</t>
  </si>
  <si>
    <t>Sales proceeds or Capital Contributions credited to the Pre-Maturity Liquidity Ledger</t>
  </si>
  <si>
    <t>U</t>
  </si>
  <si>
    <t xml:space="preserve">Supplementary Liquidity Reserve </t>
  </si>
  <si>
    <t>V</t>
  </si>
  <si>
    <t>Collateralised GIC balance</t>
  </si>
  <si>
    <t>X</t>
  </si>
  <si>
    <t>For set-off risk</t>
  </si>
  <si>
    <t>Y</t>
  </si>
  <si>
    <t>For redraw capacity</t>
  </si>
  <si>
    <t>Z</t>
  </si>
  <si>
    <t>Potential negative carry</t>
  </si>
  <si>
    <t>Total</t>
  </si>
  <si>
    <r>
      <t>Method used for calculating component 'A'</t>
    </r>
    <r>
      <rPr>
        <vertAlign val="superscript"/>
        <sz val="10"/>
        <rFont val="Arial"/>
        <family val="2"/>
      </rPr>
      <t>(4)</t>
    </r>
  </si>
  <si>
    <t>A(b)</t>
  </si>
  <si>
    <t>Asset percentage (%)</t>
  </si>
  <si>
    <t>Maximum asset percentage from Moody's (%)</t>
  </si>
  <si>
    <t>Credit support as derived from ACT (GBP)</t>
  </si>
  <si>
    <t>Credit support as derived from ACT (%)</t>
  </si>
  <si>
    <t>Programme-Level Characteristics</t>
  </si>
  <si>
    <t>Programme currency</t>
  </si>
  <si>
    <t>GBP</t>
  </si>
  <si>
    <t>Programme size</t>
  </si>
  <si>
    <t>Covered bonds principal amount outstanding (GBP, non-GBP series converted at swap FX rate)</t>
  </si>
  <si>
    <t>Covered bonds principal amount outstanding (GBP, non-GBP series converted at current spot rate)</t>
  </si>
  <si>
    <t>Cover pool balance (GBP)</t>
  </si>
  <si>
    <r>
      <t>Bank account balance (GBP)</t>
    </r>
    <r>
      <rPr>
        <vertAlign val="superscript"/>
        <sz val="10"/>
        <rFont val="Arial"/>
        <family val="2"/>
      </rPr>
      <t>(5)</t>
    </r>
  </si>
  <si>
    <t>Any additional collateral (please specify)</t>
  </si>
  <si>
    <t>Any additional collateral (GBP)</t>
  </si>
  <si>
    <t>Aggregate balance of off-set mortgages (GBP)</t>
  </si>
  <si>
    <r>
      <t>Aggregate deposits attaching to the cover pool (GBP)</t>
    </r>
    <r>
      <rPr>
        <vertAlign val="superscript"/>
        <sz val="10"/>
        <rFont val="Arial"/>
        <family val="2"/>
      </rPr>
      <t>(6)</t>
    </r>
  </si>
  <si>
    <t>Aggregate deposits attaching specifically to the off-set mortgages (GBP)</t>
  </si>
  <si>
    <r>
      <t>Nominal level of overcollateralisation (GBP)</t>
    </r>
    <r>
      <rPr>
        <vertAlign val="superscript"/>
        <sz val="10"/>
        <rFont val="Arial"/>
        <family val="2"/>
      </rPr>
      <t>(7)</t>
    </r>
  </si>
  <si>
    <t>Nominal level of overcollateralisation (%)</t>
  </si>
  <si>
    <r>
      <t xml:space="preserve">Number of loans in cover pool </t>
    </r>
    <r>
      <rPr>
        <vertAlign val="superscript"/>
        <sz val="10"/>
        <rFont val="Arial"/>
        <family val="2"/>
      </rPr>
      <t>(16)</t>
    </r>
  </si>
  <si>
    <r>
      <t>Average loan balance (GBP)</t>
    </r>
    <r>
      <rPr>
        <vertAlign val="superscript"/>
        <sz val="10"/>
        <rFont val="Arial"/>
        <family val="2"/>
      </rPr>
      <t xml:space="preserve"> (16)</t>
    </r>
  </si>
  <si>
    <t>Weighted average non-indexed LTV (%)</t>
  </si>
  <si>
    <t>Weighted average indexed LTV (%)</t>
  </si>
  <si>
    <t>Weighted average seasoning (months)</t>
  </si>
  <si>
    <t>Weighted average remaining term (months)</t>
  </si>
  <si>
    <t>Weighted average interest rate (%)</t>
  </si>
  <si>
    <t xml:space="preserve">Standard Variable Rate(s) (%) </t>
  </si>
  <si>
    <t>2.25% and 3.74%</t>
  </si>
  <si>
    <t xml:space="preserve">Constant Pre-Payment Rate (%, current month) </t>
  </si>
  <si>
    <t xml:space="preserve">Constant Pre-Payment Rate (%, quarterly average) </t>
  </si>
  <si>
    <t xml:space="preserve">Principal Payment Rate (%, current month) </t>
  </si>
  <si>
    <t xml:space="preserve">Principal Payment Rate (%, quarterly average) </t>
  </si>
  <si>
    <r>
      <t>Constant Default Rate (%, current month)</t>
    </r>
    <r>
      <rPr>
        <vertAlign val="superscript"/>
        <sz val="10"/>
        <rFont val="Arial"/>
        <family val="2"/>
      </rPr>
      <t>(8)</t>
    </r>
  </si>
  <si>
    <r>
      <t>Constant Default Rate (%, quarterly average)</t>
    </r>
    <r>
      <rPr>
        <vertAlign val="superscript"/>
        <sz val="10"/>
        <rFont val="Arial"/>
        <family val="2"/>
      </rPr>
      <t>(8)</t>
    </r>
  </si>
  <si>
    <t>Fitch Discontinuity Cap (%)</t>
  </si>
  <si>
    <t>Moody's Timely Payment Indicator</t>
  </si>
  <si>
    <t>Probable</t>
  </si>
  <si>
    <t>Moody's Collateral Score (%)</t>
  </si>
  <si>
    <t>Mortgage collections</t>
  </si>
  <si>
    <t>Mortgage collections (scheduled - interest)</t>
  </si>
  <si>
    <t>Mortgage collections (scheduled - principal)</t>
  </si>
  <si>
    <r>
      <t>Mortgage collections (unscheduled - interest)</t>
    </r>
    <r>
      <rPr>
        <vertAlign val="superscript"/>
        <sz val="10"/>
        <rFont val="Arial"/>
        <family val="2"/>
      </rPr>
      <t>(9)</t>
    </r>
  </si>
  <si>
    <t>Mortgage collections (unscheduled - principal)</t>
  </si>
  <si>
    <t>Account  Redemptions &amp; Replenishments Since Previous Reporting Date</t>
  </si>
  <si>
    <t>Number</t>
  </si>
  <si>
    <t>% of total number</t>
  </si>
  <si>
    <t>Amount (GBP)</t>
  </si>
  <si>
    <t>% of total amount</t>
  </si>
  <si>
    <t>Account redemptions since previous reporting date</t>
  </si>
  <si>
    <t>Accounts bought back by seller(s)</t>
  </si>
  <si>
    <t xml:space="preserve">   of which are non-performing loans</t>
  </si>
  <si>
    <t xml:space="preserve">   of which have breached R&amp;Ws</t>
  </si>
  <si>
    <t>Accounts sold into the cover pool</t>
  </si>
  <si>
    <r>
      <t>Product Rate Type and Reversionary Profiles</t>
    </r>
    <r>
      <rPr>
        <b/>
        <u val="single"/>
        <vertAlign val="superscript"/>
        <sz val="10"/>
        <rFont val="Arial"/>
        <family val="2"/>
      </rPr>
      <t>(10)</t>
    </r>
  </si>
  <si>
    <t>Weighted average</t>
  </si>
  <si>
    <t>Current rate</t>
  </si>
  <si>
    <t>Remaining teaser period (months)</t>
  </si>
  <si>
    <r>
      <t>Current margin</t>
    </r>
    <r>
      <rPr>
        <vertAlign val="superscript"/>
        <sz val="10"/>
        <rFont val="Arial"/>
        <family val="2"/>
      </rPr>
      <t>(11)</t>
    </r>
  </si>
  <si>
    <r>
      <t>Reversionary margin</t>
    </r>
    <r>
      <rPr>
        <vertAlign val="superscript"/>
        <sz val="10"/>
        <rFont val="Arial"/>
        <family val="2"/>
      </rPr>
      <t>(11)</t>
    </r>
  </si>
  <si>
    <r>
      <t>Initial rate</t>
    </r>
    <r>
      <rPr>
        <vertAlign val="superscript"/>
        <sz val="10"/>
        <rFont val="Arial"/>
        <family val="2"/>
      </rPr>
      <t>(12)</t>
    </r>
  </si>
  <si>
    <t>Fixed at origination, reverting to SVR</t>
  </si>
  <si>
    <t>Fixed at origination, reverting to HVR</t>
  </si>
  <si>
    <t>Fixed at origination, reverting to Libor</t>
  </si>
  <si>
    <t>Fixed at origination, reverting to tracker</t>
  </si>
  <si>
    <t>Fixed for life</t>
  </si>
  <si>
    <t>Tracker at origination, reverting to SVR</t>
  </si>
  <si>
    <t>Tracker at origination, reverting to HVR</t>
  </si>
  <si>
    <t>Tracker at origination, reverting to Libor</t>
  </si>
  <si>
    <t>Tracker for life</t>
  </si>
  <si>
    <t>SVR, including discount to SVR</t>
  </si>
  <si>
    <t>HVR, including discount to HVR</t>
  </si>
  <si>
    <t>Libor</t>
  </si>
  <si>
    <t>Stratifications</t>
  </si>
  <si>
    <r>
      <t>Arrears breakdown</t>
    </r>
    <r>
      <rPr>
        <b/>
        <vertAlign val="superscript"/>
        <sz val="10"/>
        <rFont val="Arial"/>
        <family val="2"/>
      </rPr>
      <t>(13)</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</si>
  <si>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</si>
  <si>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</si>
  <si>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</si>
  <si>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</si>
  <si>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</si>
  <si>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</si>
  <si>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</si>
  <si>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</si>
  <si>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</si>
  <si>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</si>
  <si>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</si>
  <si>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</si>
  <si>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</si>
  <si>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</si>
  <si>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</si>
  <si>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</si>
  <si>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</si>
  <si>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</si>
  <si>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</si>
  <si>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</si>
  <si>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</si>
  <si>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</si>
  <si>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</si>
  <si>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</si>
  <si>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</si>
  <si>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</si>
  <si>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</si>
  <si>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</si>
  <si>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</si>
  <si>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</si>
  <si>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</si>
  <si>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</si>
  <si>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</si>
  <si>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</si>
  <si>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</si>
  <si>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</si>
  <si>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</si>
  <si>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</si>
  <si>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</si>
  <si>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</si>
  <si>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</si>
  <si>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</si>
  <si>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</si>
  <si>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</si>
  <si>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</si>
  <si>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</si>
  <si>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</si>
  <si>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</si>
  <si>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</si>
  <si>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</si>
  <si>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</si>
  <si>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</si>
  <si>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Scotland</t>
  </si>
  <si>
    <t>South East</t>
  </si>
  <si>
    <t>South West</t>
  </si>
  <si>
    <t>Wales</t>
  </si>
  <si>
    <t>West Midlands</t>
  </si>
  <si>
    <t>Yorkshire</t>
  </si>
  <si>
    <r>
      <t>Repayment type</t>
    </r>
    <r>
      <rPr>
        <b/>
        <vertAlign val="superscript"/>
        <sz val="10"/>
        <rFont val="Arial"/>
        <family val="2"/>
      </rPr>
      <t>(10)(14)</t>
    </r>
  </si>
  <si>
    <t>Capital repayment</t>
  </si>
  <si>
    <t>Part-and-part</t>
  </si>
  <si>
    <t>Interest-only</t>
  </si>
  <si>
    <t>Offset</t>
  </si>
  <si>
    <r>
      <t>Seasoning</t>
    </r>
    <r>
      <rPr>
        <b/>
        <vertAlign val="superscript"/>
        <sz val="10"/>
        <rFont val="Arial"/>
        <family val="2"/>
      </rPr>
      <t>(10)</t>
    </r>
  </si>
  <si>
    <t>0-12 months</t>
  </si>
  <si>
    <t>12-24 months</t>
  </si>
  <si>
    <t>24-36 months</t>
  </si>
  <si>
    <t>36-48 months</t>
  </si>
  <si>
    <t>48-60 months</t>
  </si>
  <si>
    <t>60-72 months</t>
  </si>
  <si>
    <t>72-84 months</t>
  </si>
  <si>
    <t>84-96 months</t>
  </si>
  <si>
    <t>96-108 months</t>
  </si>
  <si>
    <t>108-120 months</t>
  </si>
  <si>
    <t>120-150 months</t>
  </si>
  <si>
    <t>150-180 months</t>
  </si>
  <si>
    <t>180+ months</t>
  </si>
  <si>
    <r>
      <t>Interest payment type</t>
    </r>
    <r>
      <rPr>
        <b/>
        <vertAlign val="superscript"/>
        <sz val="10"/>
        <rFont val="Arial"/>
        <family val="2"/>
      </rPr>
      <t>(10)</t>
    </r>
  </si>
  <si>
    <t>Fixed</t>
  </si>
  <si>
    <t>SVR</t>
  </si>
  <si>
    <t>HVR</t>
  </si>
  <si>
    <t>Tracker</t>
  </si>
  <si>
    <t>Other (please specify)</t>
  </si>
  <si>
    <t>Loan purpose type</t>
  </si>
  <si>
    <t>Owner-occupied</t>
  </si>
  <si>
    <t>Buy-to-let</t>
  </si>
  <si>
    <r>
      <t>Second home</t>
    </r>
    <r>
      <rPr>
        <vertAlign val="superscript"/>
        <sz val="10"/>
        <rFont val="Arial"/>
        <family val="2"/>
      </rPr>
      <t>(15)</t>
    </r>
  </si>
  <si>
    <t>Income verification type</t>
  </si>
  <si>
    <t>Fully verified</t>
  </si>
  <si>
    <t>Fast-track</t>
  </si>
  <si>
    <t>Unknown</t>
  </si>
  <si>
    <t>Self-certified</t>
  </si>
  <si>
    <r>
      <t>Remaining term of loan</t>
    </r>
    <r>
      <rPr>
        <b/>
        <vertAlign val="superscript"/>
        <sz val="10"/>
        <rFont val="Arial"/>
        <family val="2"/>
      </rPr>
      <t>(10)</t>
    </r>
  </si>
  <si>
    <t>0-30 months</t>
  </si>
  <si>
    <t>30-60 months</t>
  </si>
  <si>
    <t>60-120 months</t>
  </si>
  <si>
    <t>120-180 months</t>
  </si>
  <si>
    <t>180-240 months</t>
  </si>
  <si>
    <t>240-300 months</t>
  </si>
  <si>
    <t>300-360 months</t>
  </si>
  <si>
    <t>360+ months</t>
  </si>
  <si>
    <r>
      <t>Employment status</t>
    </r>
    <r>
      <rPr>
        <b/>
        <vertAlign val="superscript"/>
        <sz val="10"/>
        <rFont val="Arial"/>
        <family val="2"/>
      </rPr>
      <t>(17)</t>
    </r>
  </si>
  <si>
    <t>Employed</t>
  </si>
  <si>
    <t>Self-employed</t>
  </si>
  <si>
    <t>Unemployed</t>
  </si>
  <si>
    <t>Retired</t>
  </si>
  <si>
    <t>Guarantor</t>
  </si>
  <si>
    <r>
      <t>Other</t>
    </r>
    <r>
      <rPr>
        <vertAlign val="superscript"/>
        <sz val="10"/>
        <rFont val="Arial"/>
        <family val="2"/>
      </rPr>
      <t>(18)</t>
    </r>
  </si>
  <si>
    <r>
      <t>Covered Bonds Outstanding, Associated Derivatives</t>
    </r>
    <r>
      <rPr>
        <b/>
        <sz val="10"/>
        <rFont val="Arial"/>
        <family val="2"/>
      </rPr>
      <t xml:space="preserve"> (please disclose for all bonds outstanding)</t>
    </r>
  </si>
  <si>
    <t>Series</t>
  </si>
  <si>
    <t>Issue date</t>
  </si>
  <si>
    <t>Original rating (Moody's)</t>
  </si>
  <si>
    <t>Current rating (Moody's)</t>
  </si>
  <si>
    <t>Denomination</t>
  </si>
  <si>
    <t>Amount at issuance</t>
  </si>
  <si>
    <t>Amount outstanding</t>
  </si>
  <si>
    <t>FX swap rate (rate:£1)</t>
  </si>
  <si>
    <t>Maturity type (hard/soft-bullet/pass-through)</t>
  </si>
  <si>
    <t>Scheduled final maturity date</t>
  </si>
  <si>
    <r>
      <t>Legal final maturity date</t>
    </r>
    <r>
      <rPr>
        <vertAlign val="superscript"/>
        <sz val="10"/>
        <rFont val="Arial"/>
        <family val="2"/>
      </rPr>
      <t>(19)</t>
    </r>
  </si>
  <si>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</si>
  <si>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</si>
  <si>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</si>
  <si>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</si>
  <si>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</si>
  <si>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</si>
  <si>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</si>
  <si>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</si>
  <si>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</si>
  <si>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</si>
  <si>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LLP receive rate/margin</t>
  </si>
  <si>
    <t>LLP pay rate/margin</t>
  </si>
  <si>
    <t>Collateral posting amount</t>
  </si>
  <si>
    <t>Programme triggers</t>
  </si>
  <si>
    <t>Event (please list all triggers)</t>
  </si>
  <si>
    <t>Summary of Event</t>
  </si>
  <si>
    <t>Moody's Rating Trigger (Moody's short-term, long-term, cr)</t>
  </si>
  <si>
    <t>Trigger breached (yes/no)</t>
  </si>
  <si>
    <t>Set-Off Risk Protection</t>
  </si>
  <si>
    <t xml:space="preserve">Set-Off Risk protection built into Asset Coverage Test.  </t>
  </si>
  <si>
    <t>A3 (CR)</t>
  </si>
  <si>
    <t>no</t>
  </si>
  <si>
    <t>Reserve Fund</t>
  </si>
  <si>
    <t>Available Revenue Receipts (after payments of higher ranking  items in the Revenue Priority of Payments) credited to the Reserve Fund up to an amount equal to the Reserve Fund Required Amount.</t>
  </si>
  <si>
    <t>P-1 (CR)</t>
  </si>
  <si>
    <t>Pre-Maturity Test</t>
  </si>
  <si>
    <t>Fund the Pre-Maturity Ledger if the Final Maturity Date of any Series of Hard Bullet Covered Bonds occurs within 6 and 12 months from the relevant Pre-Maturity Liquidity Test Date.</t>
  </si>
  <si>
    <t>A1 at 6 months / P-1 at 12 months (CR)</t>
  </si>
  <si>
    <t>Account Bank Replacement</t>
  </si>
  <si>
    <t>Replace or guarantee Account Bank within 60 days or take such other reasonable actions as may be required to ensure that the then current rating of the bonds are not adversely affected.</t>
  </si>
  <si>
    <t>A2 (LTSU)  or P-1 (STSU)</t>
  </si>
  <si>
    <t>Swap Counterparty</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</si>
  <si>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Other triggers exist at lower levels with further consequences.</t>
  </si>
  <si>
    <t>ACT Testing Frequency</t>
  </si>
  <si>
    <t xml:space="preserve">Asset Monitor, subject to receipt of the relevant information from the Cash Manager, required to conduct monthly ACT tests following each Calculation Date. </t>
  </si>
  <si>
    <t>Baa3 (CR)</t>
  </si>
  <si>
    <t>Swap Collateral Account Bank</t>
  </si>
  <si>
    <t>Replace or guarantee Swap Collateral Account Bank within 60 days or take such other reasonable actions as may be required to ensure that the then current rating of the bonds are not adversely affected.</t>
  </si>
  <si>
    <t>A3 (LTSU) or P-2 (STSU)</t>
  </si>
  <si>
    <t>Back Up Servicer Appointment</t>
  </si>
  <si>
    <t>Best endeavours to enter into a back up master servicing agreement with a third party within 60 days.  Based on Back Up Servicer Facilitator being in place at outset.</t>
  </si>
  <si>
    <t>Servicer Replacement</t>
  </si>
  <si>
    <t xml:space="preserve">Servicer to be replaced by Back up Servicer within 60 calendar days of the breach. </t>
  </si>
  <si>
    <t>Ba2 (CR)</t>
  </si>
  <si>
    <t>Back Up Cash Manager Appointment</t>
  </si>
  <si>
    <t>The Cash Manager will use best endeavours to enter into a backup cash management agreement with a suitably experienced third party. Based on Back Up Cash Manager Facilitator being in place at outset.</t>
  </si>
  <si>
    <t>Cash Manager Replacement</t>
  </si>
  <si>
    <t>Cash Manager to be replaced by back up cash manager within 30 days following breach.</t>
  </si>
  <si>
    <t>Perfection</t>
  </si>
  <si>
    <t>Transfer of title to the Loans to the LLP.</t>
  </si>
  <si>
    <t>Non-Rating Triggers</t>
  </si>
  <si>
    <t>Event</t>
  </si>
  <si>
    <t>Description of Trigger</t>
  </si>
  <si>
    <t>Consequence if Trigger Breached</t>
  </si>
  <si>
    <t>Issuer Event of Default</t>
  </si>
  <si>
    <t xml:space="preserve">Any of the conditions, events or acts provided in Condition 9.1 of the Prospectus 
(Issuer Events of Default) occur.
</t>
  </si>
  <si>
    <t>Bond Trustee serves Notice to Pay on LLP under Covered Bond Guarantee
LLP takes over payment obligations on Bonds as they become due
All cash collected for benefit of Secured Creditors, including investors and distributed in accordance with the Guarantee Priority of Payments</t>
  </si>
  <si>
    <t>Interest Rate Shortfall Test</t>
  </si>
  <si>
    <t>Failure of Interest Rate Shortfall Test</t>
  </si>
  <si>
    <t>Within one business day, give written notice to the LLP, the Seller and the Security Trustee of the amount of such Interest Rate Shortfall and of the relevant Discretionary Rates or margins applicable which would need to be set in order for no Interest Rate Shortfall to arise and the Interest Rate Shortfall Test to be met</t>
  </si>
  <si>
    <t>Failure of the Asset Coverage Test</t>
  </si>
  <si>
    <t xml:space="preserve">If an Asset Coverage Test Breach Notice has been served and not revoked on or before the third Calculation Date after service of such Asset Coverage Test Breach Notice, then an Issuer Event of Default shall occur </t>
  </si>
  <si>
    <t>LLP Event of Default</t>
  </si>
  <si>
    <t xml:space="preserve">Any of the conditions, events or acts provided in Condition 9.2 of the Prospectus
(LLP Events of Default) occur.
</t>
  </si>
  <si>
    <t xml:space="preserve">Covered Bonds and Guarantee accelerated 
LLP's assets are liquidated by the Security Trustee for the benefit of Secured Creditors, including the investors
Proceeeds from the liquidation of the LLP's assets are distributed to Secured Creditors, including bondholders
Amounts due to TSB under the Term Advances are subordinated </t>
  </si>
  <si>
    <t>Yield Shortfall Test</t>
  </si>
  <si>
    <t>Failure of Yield Shortfall Test</t>
  </si>
  <si>
    <t>Within one business day, give written notice to the LLP, the Seller and the Security Trustee of the amount of the shortfall and of the Discretionary Rates or margins applicable which would (taking into account the applicable Mortgage Conditions), in the Servicer's reasonable opinion, need to be set in order for no shortfall to arise and the Yield Shortfall Test to be met</t>
  </si>
  <si>
    <t>Amortisation Test</t>
  </si>
  <si>
    <t>Failure of the Amortisation Test</t>
  </si>
  <si>
    <t>Constitutes an LLP Event of Dafault which if not cured, triggers an acceleration of the bonds</t>
  </si>
  <si>
    <t>Glossary:</t>
  </si>
  <si>
    <t>Arrears</t>
  </si>
  <si>
    <t xml:space="preserve">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t>
  </si>
  <si>
    <t>Monthly Constant Pre-Payment Date (CPR)</t>
  </si>
  <si>
    <t>Monthly CPR on any portfolio calculation date means the total unscheduled principal receipts received during the period of one month ending on that calculation date divided by the aggregate current balance of the loans comprised in the portfolio as at the immediately preceding calculation date. Unscheduled Principal Repayments comprise payments from TSB for the repurchase of loans from the portfolio, and capital repayments and redemptions other than those received at the expected term end date of the loan.  These are annualised using the formula: 1-((1-M)^12) where M is the monthly CPR expressed as a percentage. Where there has been portfolio transfers within the month, CPR is calculated on a weighted average basis.</t>
  </si>
  <si>
    <t>Monthly Principal Payment Rate (PPR)</t>
  </si>
  <si>
    <t>Monthly PPR on any portfolio calculation date means the total scheduled and unscheduled principal receipts received during the period of one month ending on that calculation date divided by the aggregate current balance of the loans comprised in the portfolio as at the immediately preceding portfolio calculation date.   Where there has been portfolio transfers within the month, PPR is calculated on a weighted average basis. These are annualised using the formula: 1-((1-M)^12) where M is the monthly PPR expressed as a percentage.</t>
  </si>
  <si>
    <t>Quarterly Average CPR/PPR</t>
  </si>
  <si>
    <t>The average of the three most recent monthly annualised CPR / PPR expressed as a percentage.</t>
  </si>
  <si>
    <t>Current Balance</t>
  </si>
  <si>
    <t xml:space="preserve">Means, in relation to any loan at any date, the aggregate balance of the loan at such date (but avoiding double counting) including:
(a) the Initial Advance;
(b) any increase in the principal amount of a loan due to any further advance;
(c) capitalised expenses;
(d) capitalised interest; and
(e) all expenses charges, fees, premium or payment due and owing by the borrower which have not yet been capitalised (including accrued interest, arrears of interest, high loan-to-value fees, insurance premiums, booking fees and valuation fees),
in each case, relating to such loan less all prepayments, repayments or payments of any of the foregoing made on or prior to such date, and, in relation to the portfolio, the aggregate of the Current Balances of each loan in the portfolio.
</t>
  </si>
  <si>
    <t>Mortgage Collections</t>
  </si>
  <si>
    <t>All cash receipts on a mortgage within the portfolio excluding monies paid by TSB in respect of loans repurchased from the portfolio.</t>
  </si>
  <si>
    <t>Non-indexed LTV</t>
  </si>
  <si>
    <t>The aggregate current balance of all sub-loans within a mortgage account divided by the value of the property securing the loans in that mortgage account at the date of the latest lending.</t>
  </si>
  <si>
    <t>Loan Seasoning</t>
  </si>
  <si>
    <t>The number of months since the date of origination of the sub-loan.</t>
  </si>
  <si>
    <t>Remaining Term</t>
  </si>
  <si>
    <t>The number of remaining months of the term of each sub-loan.</t>
  </si>
  <si>
    <t>Indexed LTV</t>
  </si>
  <si>
    <t>The aggregate current balance of all sub-loans within a mortgage account divided by the indexed valuation of the property securing the loans in that mortgage account at the reporting date.</t>
  </si>
  <si>
    <t>Indexed Valuation</t>
  </si>
  <si>
    <t>Indexation is applied on a regional basis to property valuations on a quarterly basis in January, April, July and October of each year using the Halifax House Price Index.</t>
  </si>
  <si>
    <t>Geographic Analysis</t>
  </si>
  <si>
    <t>The geographic analysis is prepared based on the Economic Planning Regions.</t>
  </si>
  <si>
    <t>Weighted Average (WA)</t>
  </si>
  <si>
    <t>Unless otherwise stated all weighted average calculations are weighted by current balance.</t>
  </si>
  <si>
    <t>Footnotes:</t>
  </si>
  <si>
    <r>
      <rPr>
        <vertAlign val="superscript"/>
        <sz val="10"/>
        <rFont val="Arial"/>
        <family val="2"/>
      </rPr>
      <t>(1)</t>
    </r>
    <r>
      <rPr>
        <sz val="10"/>
        <rFont val="Arial"/>
        <family val="2"/>
      </rPr>
      <t xml:space="preserve"> The reported trigger disclosed is the next trigger point - there may be subsequent triggers and these are detailed in the relevant swap agreement.</t>
    </r>
  </si>
  <si>
    <r>
      <t xml:space="preserve">(2) </t>
    </r>
    <r>
      <rPr>
        <sz val="10"/>
        <rFont val="Arial"/>
        <family val="2"/>
      </rPr>
      <t>The data relates only to the cover pool swaps and excludes the covered bond swaps.</t>
    </r>
  </si>
  <si>
    <r>
      <t>(3)</t>
    </r>
    <r>
      <rPr>
        <sz val="10"/>
        <rFont val="Arial"/>
        <family val="2"/>
      </rPr>
      <t xml:space="preserve"> For full description of requirements please refer to the Prospectus.</t>
    </r>
  </si>
  <si>
    <r>
      <t>(4)</t>
    </r>
    <r>
      <rPr>
        <sz val="10"/>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</si>
  <si>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</si>
  <si>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r>
      <rPr>
        <vertAlign val="superscript"/>
        <sz val="10"/>
        <rFont val="Arial"/>
        <family val="2"/>
      </rPr>
      <t xml:space="preserve">(5) </t>
    </r>
    <r>
      <rPr>
        <sz val="10"/>
        <rFont val="Arial"/>
        <family val="2"/>
      </rPr>
      <t>The bank account balance has been adjusted to include cash from assets collected on the last day of the month and passed to the vehicle on the first day of the following month.</t>
    </r>
  </si>
  <si>
    <r>
      <t>(6)</t>
    </r>
    <r>
      <rPr>
        <sz val="10"/>
        <rFont val="Arial"/>
        <family val="2"/>
      </rPr>
      <t xml:space="preserve"> The balance reported is the amount required to be posted under item X (Set off risk) of the Asset Coverage Test.</t>
    </r>
  </si>
  <si>
    <r>
      <rPr>
        <vertAlign val="superscript"/>
        <sz val="10"/>
        <rFont val="Arial"/>
        <family val="2"/>
      </rPr>
      <t xml:space="preserve">(7) </t>
    </r>
    <r>
      <rPr>
        <sz val="10"/>
        <rFont val="Arial"/>
        <family val="2"/>
      </rPr>
      <t>The nominal level of over collateralisation includes cash held on the principal ledger.</t>
    </r>
  </si>
  <si>
    <r>
      <t>(8)</t>
    </r>
    <r>
      <rPr>
        <sz val="10"/>
        <rFont val="Arial"/>
        <family val="2"/>
      </rPr>
      <t xml:space="preserve"> The Constant Default Rate is not applicable to revolving programmes.</t>
    </r>
  </si>
  <si>
    <r>
      <t xml:space="preserve">(9) </t>
    </r>
    <r>
      <rPr>
        <sz val="10"/>
        <rFont val="Arial"/>
        <family val="2"/>
      </rPr>
      <t>Unscheduled interest is recorded as 'not reported' as all unscheduled collections are treated as principal.</t>
    </r>
  </si>
  <si>
    <r>
      <t>(10)</t>
    </r>
    <r>
      <rPr>
        <sz val="10"/>
        <rFont val="Arial"/>
        <family val="2"/>
      </rPr>
      <t xml:space="preserve"> The data in these tables have been calculated at account level.  All other stratification tables are calculated at loan level. A mortgage account consists of one or more loans secured, by way of equal ranking first charge, on the same property and thereby forming a single mortgage account.</t>
    </r>
  </si>
  <si>
    <r>
      <t>(11)</t>
    </r>
    <r>
      <rPr>
        <sz val="10"/>
        <rFont val="Arial"/>
        <family val="2"/>
      </rPr>
      <t xml:space="preserve"> Margins are reported based on the index rate, therefore fixed are reported at the fixed rate, trackers are reported over BBR (0.25%) and variable over SVR (2.25%).</t>
    </r>
  </si>
  <si>
    <r>
      <t xml:space="preserve">(12) </t>
    </r>
    <r>
      <rPr>
        <sz val="10"/>
        <rFont val="Arial"/>
        <family val="2"/>
      </rPr>
      <t>The initial rate is considered to be the same as the current rate.</t>
    </r>
  </si>
  <si>
    <r>
      <t xml:space="preserve">(13) </t>
    </r>
    <r>
      <rPr>
        <sz val="10"/>
        <rFont val="Arial"/>
        <family val="2"/>
      </rPr>
      <t>The Arrears breakdown table excludes accounts in possession.</t>
    </r>
  </si>
  <si>
    <r>
      <rPr>
        <vertAlign val="superscript"/>
        <sz val="10"/>
        <rFont val="Arial"/>
        <family val="2"/>
      </rPr>
      <t>(14)</t>
    </r>
    <r>
      <rPr>
        <sz val="10"/>
        <rFont val="Arial"/>
        <family val="2"/>
      </rPr>
      <t xml:space="preserve"> The analysis of Repayment Type has been performed at loan level and therefore there are no balances shown as part-and-part.</t>
    </r>
  </si>
  <si>
    <r>
      <t>(15)</t>
    </r>
    <r>
      <rPr>
        <sz val="10"/>
        <rFont val="Arial"/>
        <family val="2"/>
      </rPr>
      <t xml:space="preserve"> Data on second homes has not historically been collected / retained on the TSB system.</t>
    </r>
  </si>
  <si>
    <r>
      <rPr>
        <vertAlign val="superscript"/>
        <sz val="10"/>
        <rFont val="Arial"/>
        <family val="2"/>
      </rPr>
      <t>(16)</t>
    </r>
    <r>
      <rPr>
        <sz val="10"/>
        <rFont val="Arial"/>
        <family val="2"/>
      </rPr>
      <t xml:space="preserve"> Reported at the account level. A mortgage account consists of one or more loans secured, by way of equal ranking first charge, on the same property and thereby forming a single mortgage account.</t>
    </r>
  </si>
  <si>
    <r>
      <t>(17)</t>
    </r>
    <r>
      <rPr>
        <sz val="10"/>
        <rFont val="Arial"/>
        <family val="2"/>
      </rPr>
      <t xml:space="preserve"> In the case of joint accounts the employment status disclosed is that of the first named borrower and does not reflect the status of other borrowers named on the same account.</t>
    </r>
  </si>
  <si>
    <r>
      <t xml:space="preserve">(18) </t>
    </r>
    <r>
      <rPr>
        <sz val="10"/>
        <rFont val="Arial"/>
        <family val="2"/>
      </rPr>
      <t>This category includes historical accounts where data was not captured on the system.</t>
    </r>
  </si>
  <si>
    <r>
      <rPr>
        <vertAlign val="superscript"/>
        <sz val="10"/>
        <rFont val="Arial"/>
        <family val="2"/>
      </rPr>
      <t>(19)</t>
    </r>
    <r>
      <rPr>
        <sz val="10"/>
        <rFont val="Arial"/>
        <family val="2"/>
      </rPr>
      <t xml:space="preserve"> The date stated is the legal final maturity date as it applies to the Issuer, however the extended final maturity date as it applies to the LLP is 12 months following this date.</t>
    </r>
  </si>
  <si>
    <r>
      <rPr>
        <vertAlign val="superscript"/>
        <sz val="10"/>
        <rFont val="Arial"/>
        <family val="2"/>
      </rPr>
      <t>(20)</t>
    </r>
    <r>
      <rPr>
        <sz val="10"/>
        <rFont val="Arial"/>
        <family val="2"/>
      </rPr>
      <t xml:space="preserve"> The waterfall reported is that which will be made in the next calendar month.</t>
    </r>
  </si>
  <si>
    <r>
      <rPr>
        <vertAlign val="superscript"/>
        <sz val="10"/>
        <rFont val="Arial"/>
        <family val="2"/>
      </rPr>
      <t>(21)</t>
    </r>
    <r>
      <rPr>
        <sz val="10"/>
        <rFont val="Arial"/>
        <family val="2"/>
      </rPr>
      <t xml:space="preserve"> Item B of the Asset Coverage Test excludes principal balances distributed back to the Seller in the next calendar month.</t>
    </r>
  </si>
  <si>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</sst>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dd/mm/yy;@"/>
    <numFmt numFmtId="166" formatCode="0.0%"/>
    <numFmt numFmtId="167" formatCode="_(* #,##0.00_);_(* \(#,##0.00\);_(* &quot;-&quot;??_);_(@_)"/>
    <numFmt numFmtId="168" formatCode="_(* #,##0_);_(* \(#,##0\);_(* &quot;-&quot;??_);_(@_)"/>
    <numFmt numFmtId="169" formatCode="_(* #,##0.0_);_(* \(#,##0.0\);_(* &quot;-&quot;??_);_(@_)"/>
    <numFmt numFmtId="170" formatCode="0.0"/>
    <numFmt numFmtId="171" formatCode="#,##0_ ;\-#,##0\ "/>
    <numFmt numFmtId="172" formatCode="_-&quot;£&quot;* #,##0.0000_-;\-&quot;£&quot;* #,##0.0000_-;_-&quot;£&quot;* &quot;-&quot;_-;_-@_-"/>
    <numFmt numFmtId="173" formatCode="0.000"/>
    <numFmt numFmtId="174" formatCode="0.000%"/>
    <numFmt numFmtId="175" formatCode="[$-809]dd\ mmmm\ yyyy"/>
  </numFmts>
  <fonts count="54">
    <font>
      <sz val="10"/>
      <name val="Arial"/>
      <family val="2"/>
    </font>
    <font>
      <sz val="11"/>
      <color indexed="8"/>
      <name val="Calibri"/>
      <family val="2"/>
    </font>
    <font>
      <sz val="24"/>
      <color indexed="9"/>
      <name val="Helvetica"/>
      <family val="2"/>
    </font>
    <font>
      <sz val="22"/>
      <color indexed="9"/>
      <name val="Helvetica"/>
      <family val="2"/>
    </font>
    <font>
      <sz val="10"/>
      <color indexed="8"/>
      <name val="Helvetica"/>
      <family val="2"/>
    </font>
    <font>
      <sz val="10"/>
      <name val="Helvetica"/>
      <family val="2"/>
    </font>
    <font>
      <u val="single"/>
      <sz val="10"/>
      <color indexed="10"/>
      <name val="Arial"/>
      <family val="2"/>
    </font>
    <font>
      <u val="single"/>
      <sz val="10"/>
      <name val="Arial"/>
      <family val="2"/>
    </font>
    <font>
      <b/>
      <u val="single"/>
      <sz val="10"/>
      <name val="Arial"/>
      <family val="2"/>
    </font>
    <font>
      <vertAlign val="superscript"/>
      <sz val="10"/>
      <name val="Arial"/>
      <family val="2"/>
    </font>
    <font>
      <b/>
      <vertAlign val="superscript"/>
      <sz val="10"/>
      <name val="Arial"/>
      <family val="2"/>
    </font>
    <font>
      <b/>
      <u val="single"/>
      <vertAlign val="superscript"/>
      <sz val="10"/>
      <name val="Arial"/>
      <family val="2"/>
    </font>
    <font>
      <b/>
      <sz val="10"/>
      <name val="Arial"/>
      <family val="2"/>
    </font>
    <font>
      <sz val="10"/>
      <color indexed="8"/>
      <name val="Arial"/>
      <family val="2"/>
    </font>
    <font>
      <sz val="10"/>
      <color indexed="8"/>
      <name val="Calibri"/>
      <family val="2"/>
    </font>
    <font>
      <sz val="8"/>
      <name val="Arial"/>
      <family val="2"/>
    </font>
    <font>
      <b/>
      <sz val="10"/>
      <name val="Helvetic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62"/>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0">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41" fontId="35"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167" fontId="0"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32" borderId="7" applyNumberFormat="0" applyFont="0" applyAlignment="0" applyProtection="0"/>
    <xf numFmtId="0" fontId="1"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1">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0" fillId="33" borderId="0" xfId="0" applyFill="1" applyAlignment="1" applyProtection="1">
      <alignment/>
      <protection/>
    </xf>
    <xf numFmtId="0" fontId="6" fillId="33" borderId="0" xfId="0" applyFont="1" applyFill="1" applyAlignment="1" applyProtection="1">
      <alignment horizontal="center"/>
      <protection/>
    </xf>
    <xf numFmtId="0" fontId="7" fillId="33" borderId="0" xfId="0" applyFont="1" applyFill="1" applyAlignment="1" applyProtection="1">
      <alignment horizontal="center"/>
      <protection/>
    </xf>
    <xf numFmtId="0" fontId="7" fillId="0" borderId="0" xfId="0" applyFont="1" applyAlignment="1" applyProtection="1">
      <alignment horizontal="center"/>
      <protection/>
    </xf>
    <xf numFmtId="0" fontId="8"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Font="1" applyAlignment="1" applyProtection="1">
      <alignment/>
      <protection/>
    </xf>
    <xf numFmtId="0" fontId="0" fillId="33" borderId="10" xfId="0" applyFont="1" applyFill="1" applyBorder="1" applyAlignment="1" applyProtection="1">
      <alignment wrapText="1"/>
      <protection/>
    </xf>
    <xf numFmtId="0" fontId="0" fillId="33" borderId="10" xfId="0" applyFont="1" applyFill="1" applyBorder="1" applyAlignment="1" applyProtection="1">
      <alignment/>
      <protection/>
    </xf>
    <xf numFmtId="0" fontId="0" fillId="33" borderId="1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33" borderId="14" xfId="0" applyFont="1" applyFill="1" applyBorder="1" applyAlignment="1" applyProtection="1">
      <alignment/>
      <protection/>
    </xf>
    <xf numFmtId="0" fontId="0" fillId="33" borderId="15"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Font="1" applyFill="1" applyBorder="1" applyAlignment="1" applyProtection="1">
      <alignment horizontal="center" wrapText="1"/>
      <protection/>
    </xf>
    <xf numFmtId="0" fontId="0" fillId="0" borderId="15" xfId="0" applyFont="1" applyFill="1" applyBorder="1" applyAlignment="1" applyProtection="1">
      <alignment horizontal="center"/>
      <protection/>
    </xf>
    <xf numFmtId="42" fontId="0" fillId="0" borderId="10" xfId="0" applyNumberFormat="1" applyFont="1" applyFill="1" applyBorder="1" applyAlignment="1" applyProtection="1">
      <alignment/>
      <protection locked="0"/>
    </xf>
    <xf numFmtId="14" fontId="0" fillId="0" borderId="10" xfId="0" applyNumberFormat="1" applyFont="1" applyFill="1" applyBorder="1" applyAlignment="1" applyProtection="1">
      <alignment horizontal="right"/>
      <protection/>
    </xf>
    <xf numFmtId="10" fontId="0" fillId="0" borderId="10" xfId="0" applyNumberFormat="1" applyFont="1" applyFill="1" applyBorder="1" applyAlignment="1" applyProtection="1">
      <alignment/>
      <protection locked="0"/>
    </xf>
    <xf numFmtId="42" fontId="0" fillId="0" borderId="10" xfId="0" applyNumberFormat="1" applyFont="1" applyFill="1" applyBorder="1" applyAlignment="1" applyProtection="1">
      <alignment/>
      <protection/>
    </xf>
    <xf numFmtId="0" fontId="53" fillId="33" borderId="0" xfId="0" applyFont="1" applyFill="1" applyAlignment="1" applyProtection="1">
      <alignment vertical="top"/>
      <protection/>
    </xf>
    <xf numFmtId="0" fontId="0" fillId="33" borderId="10" xfId="0" applyFont="1" applyFill="1" applyBorder="1" applyAlignment="1" applyProtection="1">
      <alignment vertical="center"/>
      <protection/>
    </xf>
    <xf numFmtId="0" fontId="0" fillId="33" borderId="0" xfId="0" applyFont="1" applyFill="1" applyBorder="1" applyAlignment="1" applyProtection="1">
      <alignment wrapText="1"/>
      <protection/>
    </xf>
    <xf numFmtId="42" fontId="0" fillId="0" borderId="10" xfId="0" applyNumberFormat="1" applyFont="1" applyFill="1" applyBorder="1" applyAlignment="1" applyProtection="1">
      <alignment horizontal="right"/>
      <protection/>
    </xf>
    <xf numFmtId="42" fontId="0" fillId="33" borderId="0" xfId="0" applyNumberFormat="1" applyFont="1" applyFill="1" applyBorder="1" applyAlignment="1" applyProtection="1">
      <alignment/>
      <protection/>
    </xf>
    <xf numFmtId="0" fontId="0" fillId="0" borderId="0" xfId="0" applyFont="1" applyFill="1" applyAlignment="1" applyProtection="1">
      <alignment/>
      <protection/>
    </xf>
    <xf numFmtId="42" fontId="0" fillId="33" borderId="0" xfId="0" applyNumberFormat="1" applyFont="1" applyFill="1" applyAlignment="1" applyProtection="1">
      <alignment/>
      <protection/>
    </xf>
    <xf numFmtId="0" fontId="0" fillId="33" borderId="16" xfId="0" applyFill="1" applyBorder="1" applyAlignment="1" applyProtection="1">
      <alignment/>
      <protection/>
    </xf>
    <xf numFmtId="42" fontId="0" fillId="33" borderId="10" xfId="0" applyNumberFormat="1" applyFont="1" applyFill="1" applyBorder="1" applyAlignment="1" applyProtection="1">
      <alignment/>
      <protection locked="0"/>
    </xf>
    <xf numFmtId="0" fontId="0" fillId="33" borderId="17" xfId="0" applyFont="1" applyFill="1" applyBorder="1" applyAlignment="1" applyProtection="1">
      <alignment/>
      <protection/>
    </xf>
    <xf numFmtId="0" fontId="0" fillId="33" borderId="18" xfId="0" applyFill="1" applyBorder="1" applyAlignment="1" applyProtection="1">
      <alignment/>
      <protection/>
    </xf>
    <xf numFmtId="0" fontId="0" fillId="0" borderId="10" xfId="0" applyFill="1" applyBorder="1" applyAlignment="1" applyProtection="1">
      <alignment/>
      <protection/>
    </xf>
    <xf numFmtId="0" fontId="0" fillId="0" borderId="10" xfId="0" applyFont="1" applyFill="1" applyBorder="1" applyAlignment="1" applyProtection="1">
      <alignment/>
      <protection/>
    </xf>
    <xf numFmtId="0" fontId="0" fillId="33" borderId="10" xfId="0" applyFont="1" applyFill="1" applyBorder="1" applyAlignment="1" applyProtection="1">
      <alignment horizontal="right"/>
      <protection/>
    </xf>
    <xf numFmtId="166" fontId="0" fillId="33" borderId="10" xfId="0" applyNumberFormat="1" applyFont="1" applyFill="1" applyBorder="1" applyAlignment="1" applyProtection="1">
      <alignment/>
      <protection locked="0"/>
    </xf>
    <xf numFmtId="0" fontId="9" fillId="33" borderId="0" xfId="0" applyFont="1" applyFill="1" applyAlignment="1" applyProtection="1">
      <alignment horizontal="left"/>
      <protection/>
    </xf>
    <xf numFmtId="42" fontId="0" fillId="33" borderId="10" xfId="0" applyNumberFormat="1" applyFont="1" applyFill="1" applyBorder="1" applyAlignment="1" applyProtection="1">
      <alignment/>
      <protection/>
    </xf>
    <xf numFmtId="166" fontId="0" fillId="33" borderId="10" xfId="0" applyNumberFormat="1" applyFont="1" applyFill="1" applyBorder="1" applyAlignment="1" applyProtection="1">
      <alignment/>
      <protection/>
    </xf>
    <xf numFmtId="0" fontId="0" fillId="33" borderId="0" xfId="0" applyFont="1" applyFill="1" applyBorder="1" applyAlignment="1" applyProtection="1">
      <alignment/>
      <protection/>
    </xf>
    <xf numFmtId="42" fontId="0" fillId="33" borderId="10" xfId="0" applyNumberFormat="1" applyFont="1" applyFill="1" applyBorder="1" applyAlignment="1" applyProtection="1">
      <alignment horizontal="right" wrapText="1"/>
      <protection/>
    </xf>
    <xf numFmtId="168" fontId="0" fillId="33" borderId="10" xfId="42" applyNumberFormat="1" applyFont="1" applyFill="1" applyBorder="1" applyAlignment="1" applyProtection="1">
      <alignment horizontal="right" wrapText="1"/>
      <protection locked="0"/>
    </xf>
    <xf numFmtId="42" fontId="0" fillId="33" borderId="10" xfId="0" applyNumberFormat="1" applyFont="1" applyFill="1" applyBorder="1" applyAlignment="1" applyProtection="1">
      <alignment wrapText="1"/>
      <protection locked="0"/>
    </xf>
    <xf numFmtId="42" fontId="0" fillId="33" borderId="10" xfId="0" applyNumberFormat="1" applyFill="1" applyBorder="1" applyAlignment="1" applyProtection="1">
      <alignment horizontal="right" wrapText="1"/>
      <protection/>
    </xf>
    <xf numFmtId="42" fontId="0" fillId="33" borderId="10" xfId="0" applyNumberFormat="1" applyFont="1" applyFill="1" applyBorder="1" applyAlignment="1" applyProtection="1">
      <alignment wrapText="1"/>
      <protection/>
    </xf>
    <xf numFmtId="9" fontId="0" fillId="33" borderId="0" xfId="74" applyFont="1" applyFill="1" applyAlignment="1" applyProtection="1">
      <alignment/>
      <protection/>
    </xf>
    <xf numFmtId="166" fontId="0" fillId="33" borderId="10" xfId="0" applyNumberFormat="1" applyFont="1" applyFill="1" applyBorder="1" applyAlignment="1" applyProtection="1">
      <alignment wrapText="1"/>
      <protection/>
    </xf>
    <xf numFmtId="3" fontId="0" fillId="33" borderId="10" xfId="0" applyNumberFormat="1" applyFill="1" applyBorder="1" applyAlignment="1" applyProtection="1">
      <alignment wrapText="1"/>
      <protection locked="0"/>
    </xf>
    <xf numFmtId="166" fontId="0" fillId="0" borderId="10" xfId="0" applyNumberFormat="1" applyFont="1" applyFill="1" applyBorder="1" applyAlignment="1" applyProtection="1">
      <alignment wrapText="1"/>
      <protection locked="0"/>
    </xf>
    <xf numFmtId="169" fontId="0" fillId="33" borderId="10" xfId="42" applyNumberFormat="1" applyFont="1" applyFill="1" applyBorder="1" applyAlignment="1" applyProtection="1">
      <alignment wrapText="1"/>
      <protection/>
    </xf>
    <xf numFmtId="170" fontId="0" fillId="0" borderId="10" xfId="74" applyNumberFormat="1" applyFont="1" applyFill="1" applyBorder="1" applyAlignment="1" applyProtection="1">
      <alignment wrapText="1"/>
      <protection locked="0"/>
    </xf>
    <xf numFmtId="0" fontId="0" fillId="0" borderId="0" xfId="0" applyFill="1" applyAlignment="1" applyProtection="1">
      <alignment/>
      <protection/>
    </xf>
    <xf numFmtId="10" fontId="0" fillId="34" borderId="10" xfId="0" applyNumberFormat="1" applyFont="1" applyFill="1" applyBorder="1" applyAlignment="1" applyProtection="1">
      <alignment wrapText="1"/>
      <protection locked="0"/>
    </xf>
    <xf numFmtId="0" fontId="0" fillId="33" borderId="10" xfId="0" applyFill="1" applyBorder="1" applyAlignment="1" applyProtection="1">
      <alignment wrapText="1"/>
      <protection/>
    </xf>
    <xf numFmtId="166" fontId="0" fillId="34" borderId="10" xfId="0" applyNumberFormat="1" applyFont="1" applyFill="1" applyBorder="1" applyAlignment="1" applyProtection="1">
      <alignment horizontal="right" wrapText="1"/>
      <protection locked="0"/>
    </xf>
    <xf numFmtId="166" fontId="0" fillId="34" borderId="10" xfId="0" applyNumberFormat="1" applyFont="1" applyFill="1" applyBorder="1" applyAlignment="1" applyProtection="1">
      <alignment wrapText="1"/>
      <protection locked="0"/>
    </xf>
    <xf numFmtId="166" fontId="0" fillId="33" borderId="10" xfId="0" applyNumberFormat="1" applyFont="1" applyFill="1" applyBorder="1" applyAlignment="1" applyProtection="1">
      <alignment horizontal="right" wrapText="1"/>
      <protection/>
    </xf>
    <xf numFmtId="0" fontId="0" fillId="33" borderId="10" xfId="0" applyNumberFormat="1" applyFont="1" applyFill="1" applyBorder="1" applyAlignment="1" applyProtection="1">
      <alignment horizontal="right" wrapText="1"/>
      <protection locked="0"/>
    </xf>
    <xf numFmtId="0" fontId="7" fillId="33" borderId="0" xfId="0" applyFont="1" applyFill="1" applyAlignment="1" applyProtection="1">
      <alignment/>
      <protection/>
    </xf>
    <xf numFmtId="0" fontId="0" fillId="33" borderId="10" xfId="0" applyFont="1" applyFill="1" applyBorder="1" applyAlignment="1" applyProtection="1">
      <alignment vertical="top" wrapText="1"/>
      <protection/>
    </xf>
    <xf numFmtId="42" fontId="0" fillId="34" borderId="18" xfId="0" applyNumberFormat="1" applyFont="1" applyFill="1" applyBorder="1" applyAlignment="1" applyProtection="1">
      <alignment wrapText="1"/>
      <protection/>
    </xf>
    <xf numFmtId="42" fontId="0" fillId="33" borderId="18" xfId="0" applyNumberFormat="1" applyFont="1" applyFill="1" applyBorder="1" applyAlignment="1" applyProtection="1">
      <alignment horizontal="right" wrapText="1"/>
      <protection/>
    </xf>
    <xf numFmtId="42" fontId="0" fillId="34" borderId="18" xfId="0" applyNumberFormat="1" applyFont="1" applyFill="1" applyBorder="1" applyAlignment="1" applyProtection="1">
      <alignment wrapText="1"/>
      <protection locked="0"/>
    </xf>
    <xf numFmtId="171" fontId="0" fillId="33" borderId="0" xfId="0" applyNumberFormat="1" applyFont="1" applyFill="1" applyAlignment="1" applyProtection="1">
      <alignment/>
      <protection/>
    </xf>
    <xf numFmtId="0" fontId="0" fillId="33" borderId="14" xfId="0" applyFont="1" applyFill="1" applyBorder="1" applyAlignment="1" applyProtection="1">
      <alignment horizontal="center"/>
      <protection/>
    </xf>
    <xf numFmtId="171" fontId="0" fillId="35" borderId="10" xfId="0" applyNumberFormat="1" applyFont="1" applyFill="1" applyBorder="1" applyAlignment="1" applyProtection="1">
      <alignment horizontal="right"/>
      <protection locked="0"/>
    </xf>
    <xf numFmtId="10" fontId="0" fillId="35" borderId="10" xfId="75" applyNumberFormat="1" applyFont="1" applyFill="1" applyBorder="1" applyAlignment="1" applyProtection="1">
      <alignment/>
      <protection/>
    </xf>
    <xf numFmtId="42" fontId="0" fillId="35" borderId="18" xfId="0" applyNumberFormat="1" applyFont="1" applyFill="1" applyBorder="1" applyAlignment="1" applyProtection="1">
      <alignment wrapText="1"/>
      <protection locked="0"/>
    </xf>
    <xf numFmtId="44" fontId="0" fillId="33" borderId="0" xfId="0" applyNumberFormat="1" applyFont="1" applyFill="1" applyAlignment="1" applyProtection="1">
      <alignment/>
      <protection/>
    </xf>
    <xf numFmtId="171" fontId="0" fillId="35" borderId="10" xfId="0" applyNumberFormat="1" applyFont="1" applyFill="1" applyBorder="1" applyAlignment="1" applyProtection="1">
      <alignment/>
      <protection locked="0"/>
    </xf>
    <xf numFmtId="0" fontId="0" fillId="0" borderId="15" xfId="0" applyFont="1" applyFill="1" applyBorder="1" applyAlignment="1" applyProtection="1">
      <alignment horizontal="center" wrapText="1"/>
      <protection/>
    </xf>
    <xf numFmtId="0" fontId="0" fillId="33" borderId="10" xfId="0" applyFill="1" applyBorder="1" applyAlignment="1" applyProtection="1">
      <alignment/>
      <protection/>
    </xf>
    <xf numFmtId="168" fontId="0" fillId="36" borderId="10" xfId="42" applyNumberFormat="1" applyFont="1" applyFill="1" applyBorder="1" applyAlignment="1" applyProtection="1">
      <alignment/>
      <protection locked="0"/>
    </xf>
    <xf numFmtId="10" fontId="0" fillId="36" borderId="10" xfId="74" applyNumberFormat="1" applyFont="1" applyFill="1" applyBorder="1" applyAlignment="1" applyProtection="1">
      <alignment/>
      <protection/>
    </xf>
    <xf numFmtId="42" fontId="0" fillId="36" borderId="10" xfId="0" applyNumberFormat="1" applyFont="1" applyFill="1" applyBorder="1" applyAlignment="1" applyProtection="1">
      <alignment/>
      <protection locked="0"/>
    </xf>
    <xf numFmtId="10" fontId="0" fillId="36" borderId="10" xfId="74" applyNumberFormat="1" applyFont="1" applyFill="1" applyBorder="1" applyAlignment="1" applyProtection="1">
      <alignment/>
      <protection locked="0"/>
    </xf>
    <xf numFmtId="169" fontId="0" fillId="36" borderId="10" xfId="42" applyNumberFormat="1" applyFont="1" applyFill="1" applyBorder="1" applyAlignment="1" applyProtection="1">
      <alignment horizontal="right"/>
      <protection locked="0"/>
    </xf>
    <xf numFmtId="10" fontId="0" fillId="36" borderId="10" xfId="0" applyNumberFormat="1" applyFont="1" applyFill="1" applyBorder="1" applyAlignment="1" applyProtection="1">
      <alignment horizontal="right"/>
      <protection locked="0"/>
    </xf>
    <xf numFmtId="10" fontId="0" fillId="36" borderId="10" xfId="74" applyNumberFormat="1" applyFont="1" applyFill="1" applyBorder="1" applyAlignment="1" applyProtection="1">
      <alignment horizontal="right"/>
      <protection locked="0"/>
    </xf>
    <xf numFmtId="170" fontId="0" fillId="36" borderId="10" xfId="0" applyNumberFormat="1" applyFont="1" applyFill="1" applyBorder="1" applyAlignment="1" applyProtection="1">
      <alignment horizontal="right"/>
      <protection locked="0"/>
    </xf>
    <xf numFmtId="172" fontId="0" fillId="36" borderId="10" xfId="0" applyNumberFormat="1" applyFont="1" applyFill="1" applyBorder="1" applyAlignment="1" applyProtection="1">
      <alignment/>
      <protection locked="0"/>
    </xf>
    <xf numFmtId="0" fontId="0" fillId="33" borderId="19" xfId="0" applyFont="1" applyFill="1" applyBorder="1" applyAlignment="1" applyProtection="1">
      <alignment/>
      <protection/>
    </xf>
    <xf numFmtId="171" fontId="0" fillId="33" borderId="19" xfId="0" applyNumberFormat="1" applyFont="1" applyFill="1" applyBorder="1" applyAlignment="1" applyProtection="1">
      <alignment/>
      <protection/>
    </xf>
    <xf numFmtId="10" fontId="0" fillId="33" borderId="19" xfId="0" applyNumberFormat="1" applyFont="1" applyFill="1" applyBorder="1" applyAlignment="1" applyProtection="1">
      <alignment/>
      <protection/>
    </xf>
    <xf numFmtId="42" fontId="0" fillId="33" borderId="19" xfId="0" applyNumberFormat="1" applyFont="1" applyFill="1" applyBorder="1" applyAlignment="1" applyProtection="1">
      <alignment/>
      <protection/>
    </xf>
    <xf numFmtId="10" fontId="0" fillId="33" borderId="19" xfId="0" applyNumberFormat="1" applyFont="1" applyFill="1" applyBorder="1" applyAlignment="1" applyProtection="1">
      <alignment horizontal="right"/>
      <protection/>
    </xf>
    <xf numFmtId="167" fontId="0" fillId="33" borderId="0" xfId="42" applyFont="1" applyFill="1" applyAlignment="1" applyProtection="1">
      <alignment/>
      <protection/>
    </xf>
    <xf numFmtId="0" fontId="12" fillId="33" borderId="10" xfId="0" applyFont="1" applyFill="1" applyBorder="1" applyAlignment="1" applyProtection="1">
      <alignment/>
      <protection/>
    </xf>
    <xf numFmtId="171" fontId="0" fillId="36" borderId="10" xfId="0" applyNumberFormat="1" applyFont="1" applyFill="1" applyBorder="1" applyAlignment="1" applyProtection="1">
      <alignment/>
      <protection locked="0"/>
    </xf>
    <xf numFmtId="42" fontId="0" fillId="36" borderId="18" xfId="0" applyNumberFormat="1" applyFont="1" applyFill="1" applyBorder="1" applyAlignment="1" applyProtection="1">
      <alignment wrapText="1"/>
      <protection locked="0"/>
    </xf>
    <xf numFmtId="167" fontId="0" fillId="36" borderId="10" xfId="42" applyFont="1" applyFill="1" applyBorder="1" applyAlignment="1" applyProtection="1">
      <alignment/>
      <protection locked="0"/>
    </xf>
    <xf numFmtId="171" fontId="0" fillId="36" borderId="10" xfId="0" applyNumberFormat="1" applyFont="1" applyFill="1" applyBorder="1" applyAlignment="1" applyProtection="1">
      <alignment/>
      <protection/>
    </xf>
    <xf numFmtId="10" fontId="0" fillId="36" borderId="10" xfId="0" applyNumberFormat="1" applyFont="1" applyFill="1" applyBorder="1" applyAlignment="1" applyProtection="1">
      <alignment/>
      <protection/>
    </xf>
    <xf numFmtId="0" fontId="0" fillId="0" borderId="0" xfId="0" applyFont="1" applyBorder="1" applyAlignment="1" applyProtection="1">
      <alignment/>
      <protection/>
    </xf>
    <xf numFmtId="42" fontId="0" fillId="36" borderId="10" xfId="0" applyNumberFormat="1" applyFont="1" applyFill="1" applyBorder="1" applyAlignment="1" applyProtection="1">
      <alignment/>
      <protection/>
    </xf>
    <xf numFmtId="42" fontId="0" fillId="36" borderId="18" xfId="0" applyNumberFormat="1" applyFont="1" applyFill="1" applyBorder="1" applyAlignment="1" applyProtection="1">
      <alignment wrapText="1"/>
      <protection/>
    </xf>
    <xf numFmtId="166" fontId="0" fillId="36" borderId="10" xfId="74" applyNumberFormat="1" applyFont="1" applyFill="1" applyBorder="1" applyAlignment="1" applyProtection="1">
      <alignment/>
      <protection/>
    </xf>
    <xf numFmtId="171" fontId="0" fillId="36" borderId="10" xfId="0" applyNumberFormat="1" applyFont="1" applyFill="1" applyBorder="1" applyAlignment="1" applyProtection="1">
      <alignment horizontal="right"/>
      <protection/>
    </xf>
    <xf numFmtId="42" fontId="0" fillId="36" borderId="18" xfId="0" applyNumberFormat="1" applyFont="1" applyFill="1" applyBorder="1" applyAlignment="1" applyProtection="1">
      <alignment horizontal="right" wrapText="1"/>
      <protection/>
    </xf>
    <xf numFmtId="10" fontId="0" fillId="36" borderId="10" xfId="0" applyNumberFormat="1" applyFont="1" applyFill="1" applyBorder="1" applyAlignment="1" applyProtection="1">
      <alignment horizontal="right"/>
      <protection/>
    </xf>
    <xf numFmtId="171" fontId="0" fillId="33" borderId="20" xfId="0" applyNumberFormat="1" applyFont="1" applyFill="1" applyBorder="1" applyAlignment="1" applyProtection="1">
      <alignment horizontal="right"/>
      <protection/>
    </xf>
    <xf numFmtId="0" fontId="0" fillId="33" borderId="0" xfId="0" applyFill="1" applyBorder="1" applyAlignment="1" applyProtection="1">
      <alignment/>
      <protection/>
    </xf>
    <xf numFmtId="42" fontId="0" fillId="36" borderId="10" xfId="0" applyNumberFormat="1" applyFont="1" applyFill="1" applyBorder="1" applyAlignment="1" applyProtection="1">
      <alignment horizontal="right"/>
      <protection/>
    </xf>
    <xf numFmtId="166" fontId="0" fillId="33" borderId="19" xfId="0" applyNumberFormat="1" applyFont="1" applyFill="1" applyBorder="1" applyAlignment="1" applyProtection="1">
      <alignment/>
      <protection/>
    </xf>
    <xf numFmtId="10" fontId="0" fillId="33" borderId="0" xfId="0" applyNumberFormat="1" applyFont="1" applyFill="1" applyAlignment="1" applyProtection="1">
      <alignment/>
      <protection/>
    </xf>
    <xf numFmtId="10" fontId="0" fillId="33" borderId="10" xfId="0" applyNumberFormat="1" applyFont="1" applyFill="1" applyBorder="1" applyAlignment="1" applyProtection="1">
      <alignment horizontal="center"/>
      <protection/>
    </xf>
    <xf numFmtId="171" fontId="0" fillId="33" borderId="0" xfId="0" applyNumberFormat="1" applyFont="1" applyFill="1" applyBorder="1" applyAlignment="1" applyProtection="1">
      <alignment/>
      <protection/>
    </xf>
    <xf numFmtId="166" fontId="0" fillId="33" borderId="0" xfId="0" applyNumberFormat="1" applyFont="1" applyFill="1" applyBorder="1" applyAlignment="1" applyProtection="1">
      <alignment/>
      <protection/>
    </xf>
    <xf numFmtId="0" fontId="12" fillId="0" borderId="10" xfId="0" applyFont="1" applyFill="1" applyBorder="1" applyAlignment="1" applyProtection="1">
      <alignment/>
      <protection/>
    </xf>
    <xf numFmtId="171" fontId="0" fillId="36" borderId="10" xfId="0" applyNumberFormat="1" applyFill="1" applyBorder="1" applyAlignment="1" applyProtection="1">
      <alignment horizontal="right"/>
      <protection/>
    </xf>
    <xf numFmtId="0" fontId="0" fillId="0" borderId="19" xfId="0" applyFont="1" applyFill="1" applyBorder="1" applyAlignment="1" applyProtection="1">
      <alignment/>
      <protection/>
    </xf>
    <xf numFmtId="0" fontId="12" fillId="33" borderId="10" xfId="0" applyFont="1" applyFill="1" applyBorder="1" applyAlignment="1" applyProtection="1">
      <alignment horizontal="center"/>
      <protection/>
    </xf>
    <xf numFmtId="15" fontId="0" fillId="33" borderId="10" xfId="0" applyNumberFormat="1" applyFont="1" applyFill="1" applyBorder="1" applyAlignment="1" applyProtection="1">
      <alignment horizontal="center"/>
      <protection/>
    </xf>
    <xf numFmtId="3" fontId="0" fillId="33" borderId="10" xfId="0" applyNumberFormat="1" applyFont="1" applyFill="1" applyBorder="1" applyAlignment="1" applyProtection="1">
      <alignment horizontal="center"/>
      <protection/>
    </xf>
    <xf numFmtId="173" fontId="0" fillId="33" borderId="10" xfId="0" applyNumberFormat="1" applyFont="1" applyFill="1" applyBorder="1" applyAlignment="1" applyProtection="1">
      <alignment horizontal="center"/>
      <protection/>
    </xf>
    <xf numFmtId="165" fontId="0" fillId="33" borderId="10" xfId="0" applyNumberFormat="1" applyFont="1" applyFill="1" applyBorder="1" applyAlignment="1" applyProtection="1">
      <alignment horizontal="center"/>
      <protection/>
    </xf>
    <xf numFmtId="174" fontId="0" fillId="33" borderId="10" xfId="0" applyNumberFormat="1" applyFont="1" applyFill="1" applyBorder="1" applyAlignment="1" applyProtection="1">
      <alignment horizontal="center"/>
      <protection/>
    </xf>
    <xf numFmtId="41" fontId="0" fillId="33" borderId="10" xfId="0" applyNumberFormat="1" applyFont="1" applyFill="1" applyBorder="1" applyAlignment="1" applyProtection="1" quotePrefix="1">
      <alignment horizontal="center"/>
      <protection/>
    </xf>
    <xf numFmtId="0" fontId="13" fillId="0" borderId="10" xfId="0" applyFont="1" applyBorder="1" applyAlignment="1">
      <alignment horizontal="center" vertical="center" wrapText="1"/>
    </xf>
    <xf numFmtId="0" fontId="14" fillId="33" borderId="0"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horizontal="left" vertical="top" wrapText="1"/>
    </xf>
    <xf numFmtId="0" fontId="14" fillId="33" borderId="0" xfId="0" applyFont="1" applyFill="1" applyBorder="1" applyAlignment="1">
      <alignment vertical="top" wrapText="1"/>
    </xf>
    <xf numFmtId="0" fontId="0" fillId="33" borderId="0" xfId="0" applyNumberFormat="1" applyFont="1" applyFill="1" applyAlignment="1" applyProtection="1">
      <alignment/>
      <protection/>
    </xf>
    <xf numFmtId="0" fontId="8" fillId="33" borderId="12" xfId="0" applyFont="1" applyFill="1" applyBorder="1" applyAlignment="1" applyProtection="1">
      <alignment/>
      <protection/>
    </xf>
    <xf numFmtId="0" fontId="12" fillId="33" borderId="10" xfId="70" applyFont="1" applyFill="1" applyBorder="1" applyAlignment="1" applyProtection="1">
      <alignment horizontal="left" vertical="top"/>
      <protection/>
    </xf>
    <xf numFmtId="165" fontId="0" fillId="33" borderId="14" xfId="0" applyNumberFormat="1" applyFont="1" applyFill="1" applyBorder="1" applyAlignment="1" applyProtection="1">
      <alignment vertical="top"/>
      <protection/>
    </xf>
    <xf numFmtId="0" fontId="15" fillId="0" borderId="0" xfId="0" applyFont="1" applyBorder="1" applyAlignment="1" applyProtection="1">
      <alignment/>
      <protection/>
    </xf>
    <xf numFmtId="165" fontId="0" fillId="33" borderId="0" xfId="0" applyNumberFormat="1" applyFont="1" applyFill="1" applyBorder="1" applyAlignment="1" applyProtection="1">
      <alignment vertical="top" wrapText="1"/>
      <protection/>
    </xf>
    <xf numFmtId="165" fontId="0" fillId="33" borderId="10" xfId="0" applyNumberFormat="1" applyFont="1" applyFill="1" applyBorder="1" applyAlignment="1" applyProtection="1">
      <alignment vertical="top"/>
      <protection/>
    </xf>
    <xf numFmtId="0" fontId="15" fillId="0" borderId="0" xfId="0" applyFont="1" applyBorder="1" applyAlignment="1" applyProtection="1">
      <alignment vertical="center" wrapText="1"/>
      <protection/>
    </xf>
    <xf numFmtId="165" fontId="0" fillId="33" borderId="15" xfId="0" applyNumberFormat="1" applyFont="1" applyFill="1" applyBorder="1" applyAlignment="1" applyProtection="1">
      <alignment vertical="top"/>
      <protection/>
    </xf>
    <xf numFmtId="2" fontId="0" fillId="33" borderId="0" xfId="0" applyNumberFormat="1" applyFont="1" applyFill="1" applyBorder="1" applyAlignment="1" applyProtection="1">
      <alignment vertical="top" wrapText="1"/>
      <protection/>
    </xf>
    <xf numFmtId="0" fontId="8" fillId="33" borderId="0" xfId="0" applyFont="1" applyFill="1" applyBorder="1" applyAlignment="1" applyProtection="1">
      <alignment/>
      <protection/>
    </xf>
    <xf numFmtId="0" fontId="16" fillId="33" borderId="10" xfId="63" applyFont="1" applyFill="1" applyBorder="1" applyAlignment="1" applyProtection="1">
      <alignment vertical="top"/>
      <protection/>
    </xf>
    <xf numFmtId="0" fontId="0" fillId="0" borderId="20" xfId="0" applyBorder="1" applyAlignment="1">
      <alignment vertical="top" wrapText="1"/>
    </xf>
    <xf numFmtId="0" fontId="0" fillId="0" borderId="0" xfId="0" applyBorder="1" applyAlignment="1">
      <alignment vertical="top" wrapText="1"/>
    </xf>
    <xf numFmtId="0" fontId="16" fillId="33" borderId="20" xfId="63" applyFont="1" applyFill="1" applyBorder="1" applyAlignment="1" applyProtection="1">
      <alignment vertical="top"/>
      <protection/>
    </xf>
    <xf numFmtId="0" fontId="16" fillId="33" borderId="21" xfId="63" applyFont="1" applyFill="1" applyBorder="1" applyAlignment="1" applyProtection="1">
      <alignment vertical="top"/>
      <protection/>
    </xf>
    <xf numFmtId="0" fontId="5" fillId="33" borderId="20" xfId="63" applyFont="1" applyFill="1" applyBorder="1" applyAlignment="1" applyProtection="1">
      <alignment vertical="top" wrapText="1"/>
      <protection/>
    </xf>
    <xf numFmtId="0" fontId="5" fillId="33" borderId="0" xfId="63" applyFont="1" applyFill="1" applyBorder="1" applyAlignment="1" applyProtection="1">
      <alignment vertical="top" wrapText="1"/>
      <protection/>
    </xf>
    <xf numFmtId="0" fontId="16" fillId="33" borderId="10" xfId="63" applyFont="1" applyFill="1" applyBorder="1" applyProtection="1">
      <alignment/>
      <protection/>
    </xf>
    <xf numFmtId="0" fontId="0" fillId="33" borderId="20" xfId="0" applyFill="1" applyBorder="1" applyAlignment="1" applyProtection="1">
      <alignment wrapText="1"/>
      <protection/>
    </xf>
    <xf numFmtId="0" fontId="0" fillId="33" borderId="0" xfId="0" applyFill="1"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protection/>
    </xf>
    <xf numFmtId="0" fontId="5" fillId="33" borderId="0" xfId="63" applyFont="1" applyFill="1" applyBorder="1" applyAlignment="1" applyProtection="1">
      <alignment horizontal="left" vertical="top" wrapText="1"/>
      <protection/>
    </xf>
    <xf numFmtId="0" fontId="5" fillId="33" borderId="20" xfId="63" applyFont="1" applyFill="1" applyBorder="1" applyAlignment="1" applyProtection="1">
      <alignment horizontal="left" vertical="top" wrapText="1"/>
      <protection/>
    </xf>
    <xf numFmtId="0" fontId="9"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ill="1" applyAlignment="1" applyProtection="1">
      <alignment vertical="top"/>
      <protection/>
    </xf>
    <xf numFmtId="0" fontId="0" fillId="33" borderId="0" xfId="0" applyNumberFormat="1" applyFont="1" applyFill="1" applyAlignment="1" applyProtection="1">
      <alignment vertical="top"/>
      <protection/>
    </xf>
    <xf numFmtId="0" fontId="0" fillId="33" borderId="0" xfId="0" applyFont="1" applyFill="1" applyAlignment="1">
      <alignment/>
    </xf>
    <xf numFmtId="0" fontId="2" fillId="37" borderId="0" xfId="0" applyFont="1" applyFill="1" applyBorder="1" applyAlignment="1" applyProtection="1">
      <alignment horizontal="center"/>
      <protection/>
    </xf>
    <xf numFmtId="0" fontId="3" fillId="38" borderId="0" xfId="0" applyFont="1" applyFill="1" applyBorder="1" applyAlignment="1" applyProtection="1">
      <alignment horizontal="center" vertical="top"/>
      <protection locked="0"/>
    </xf>
    <xf numFmtId="0" fontId="4" fillId="33" borderId="0" xfId="0" applyFont="1" applyFill="1" applyAlignment="1" applyProtection="1">
      <alignment horizontal="left" vertical="top" wrapText="1"/>
      <protection/>
    </xf>
    <xf numFmtId="0" fontId="0" fillId="33" borderId="0" xfId="0" applyFill="1" applyAlignment="1" applyProtection="1">
      <alignment wrapText="1"/>
      <protection/>
    </xf>
    <xf numFmtId="0" fontId="5" fillId="33" borderId="0" xfId="0" applyFont="1" applyFill="1" applyBorder="1" applyAlignment="1" applyProtection="1">
      <alignment horizontal="left" vertical="top" wrapText="1"/>
      <protection/>
    </xf>
    <xf numFmtId="0" fontId="0" fillId="33" borderId="10" xfId="0" applyFont="1" applyFill="1" applyBorder="1" applyAlignment="1" applyProtection="1">
      <alignment wrapText="1"/>
      <protection/>
    </xf>
    <xf numFmtId="0" fontId="0" fillId="33" borderId="10" xfId="0" applyFont="1" applyFill="1" applyBorder="1" applyAlignment="1" applyProtection="1">
      <alignment/>
      <protection/>
    </xf>
    <xf numFmtId="164" fontId="0" fillId="33" borderId="10" xfId="0" applyNumberFormat="1" applyFont="1" applyFill="1" applyBorder="1" applyAlignment="1" applyProtection="1">
      <alignment horizontal="left" wrapText="1"/>
      <protection locked="0"/>
    </xf>
    <xf numFmtId="164" fontId="0" fillId="33" borderId="10" xfId="0" applyNumberFormat="1" applyFill="1" applyBorder="1" applyAlignment="1" applyProtection="1">
      <alignment horizontal="left"/>
      <protection locked="0"/>
    </xf>
    <xf numFmtId="0" fontId="0" fillId="33" borderId="10" xfId="0" applyFill="1" applyBorder="1" applyAlignment="1" applyProtection="1">
      <alignment horizontal="left"/>
      <protection locked="0"/>
    </xf>
    <xf numFmtId="165" fontId="7" fillId="33" borderId="10" xfId="55" applyNumberFormat="1" applyFont="1" applyFill="1" applyBorder="1" applyAlignment="1" applyProtection="1">
      <alignment wrapText="1"/>
      <protection/>
    </xf>
    <xf numFmtId="0" fontId="0" fillId="33" borderId="21"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0"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33" borderId="21" xfId="0" applyFont="1" applyFill="1" applyBorder="1" applyAlignment="1" applyProtection="1">
      <alignment/>
      <protection/>
    </xf>
    <xf numFmtId="0" fontId="0" fillId="33" borderId="16" xfId="0" applyFill="1" applyBorder="1" applyAlignment="1" applyProtection="1">
      <alignment/>
      <protection/>
    </xf>
    <xf numFmtId="0" fontId="0" fillId="33" borderId="22" xfId="0" applyFill="1" applyBorder="1" applyAlignment="1" applyProtection="1">
      <alignment/>
      <protection/>
    </xf>
    <xf numFmtId="0" fontId="0" fillId="33" borderId="14" xfId="0" applyFont="1" applyFill="1" applyBorder="1" applyAlignment="1" applyProtection="1">
      <alignment/>
      <protection/>
    </xf>
    <xf numFmtId="0" fontId="0" fillId="33" borderId="17" xfId="0" applyFont="1" applyFill="1" applyBorder="1" applyAlignment="1" applyProtection="1">
      <alignment/>
      <protection/>
    </xf>
    <xf numFmtId="0" fontId="0" fillId="33" borderId="18" xfId="0"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0" fillId="33" borderId="13" xfId="0" applyFill="1" applyBorder="1" applyAlignment="1" applyProtection="1">
      <alignment/>
      <protection/>
    </xf>
    <xf numFmtId="0" fontId="0" fillId="33" borderId="14" xfId="0"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0" fontId="13" fillId="0" borderId="10" xfId="0" applyFont="1" applyBorder="1" applyAlignment="1">
      <alignment horizontal="center" vertical="center" wrapText="1"/>
    </xf>
    <xf numFmtId="0" fontId="13" fillId="0" borderId="10" xfId="0" applyFont="1" applyBorder="1" applyAlignment="1">
      <alignment horizontal="left" vertical="top" wrapText="1"/>
    </xf>
    <xf numFmtId="0" fontId="12" fillId="33" borderId="14" xfId="70" applyFont="1" applyFill="1" applyBorder="1" applyAlignment="1" applyProtection="1">
      <alignment horizontal="left" vertical="top"/>
      <protection/>
    </xf>
    <xf numFmtId="0" fontId="0" fillId="33" borderId="17" xfId="0" applyFont="1" applyFill="1" applyBorder="1" applyAlignment="1" applyProtection="1">
      <alignment horizontal="left" vertical="top"/>
      <protection/>
    </xf>
    <xf numFmtId="0" fontId="0" fillId="33" borderId="18" xfId="0" applyFont="1" applyFill="1" applyBorder="1" applyAlignment="1" applyProtection="1">
      <alignment horizontal="left" vertical="top"/>
      <protection/>
    </xf>
    <xf numFmtId="0" fontId="12" fillId="33" borderId="14" xfId="70" applyFont="1" applyFill="1" applyBorder="1" applyAlignment="1" applyProtection="1">
      <alignment horizontal="center" vertical="top"/>
      <protection/>
    </xf>
    <xf numFmtId="0" fontId="12" fillId="33" borderId="18" xfId="70" applyFont="1" applyFill="1" applyBorder="1" applyAlignment="1" applyProtection="1">
      <alignment horizontal="center" vertical="top"/>
      <protection/>
    </xf>
    <xf numFmtId="0" fontId="0" fillId="0" borderId="14" xfId="0" applyFont="1" applyBorder="1" applyAlignment="1" applyProtection="1">
      <alignment horizontal="left" vertical="top" wrapText="1"/>
      <protection/>
    </xf>
    <xf numFmtId="0" fontId="0" fillId="0" borderId="17" xfId="0" applyFont="1" applyBorder="1" applyAlignment="1" applyProtection="1">
      <alignment horizontal="left" vertical="top"/>
      <protection/>
    </xf>
    <xf numFmtId="0" fontId="0" fillId="0" borderId="18" xfId="0" applyFont="1" applyBorder="1" applyAlignment="1" applyProtection="1">
      <alignment horizontal="left" vertical="top"/>
      <protection/>
    </xf>
    <xf numFmtId="0" fontId="0" fillId="0" borderId="18" xfId="0" applyFont="1" applyBorder="1" applyAlignment="1" applyProtection="1">
      <alignment horizontal="left" vertical="top" wrapText="1"/>
      <protection/>
    </xf>
    <xf numFmtId="0" fontId="5" fillId="33" borderId="14" xfId="63" applyFont="1" applyFill="1" applyBorder="1" applyAlignment="1">
      <alignment horizontal="left" vertical="top" wrapText="1"/>
      <protection/>
    </xf>
    <xf numFmtId="0" fontId="5" fillId="33" borderId="17" xfId="63" applyFont="1" applyFill="1" applyBorder="1" applyAlignment="1">
      <alignment horizontal="left" vertical="top" wrapText="1"/>
      <protection/>
    </xf>
    <xf numFmtId="0" fontId="5" fillId="33" borderId="20" xfId="63" applyFont="1" applyFill="1" applyBorder="1" applyAlignment="1">
      <alignment horizontal="left" vertical="top" wrapText="1"/>
      <protection/>
    </xf>
    <xf numFmtId="0" fontId="5" fillId="33" borderId="0" xfId="63" applyFont="1" applyFill="1" applyBorder="1" applyAlignment="1">
      <alignment horizontal="left" vertical="top" wrapText="1"/>
      <protection/>
    </xf>
    <xf numFmtId="0" fontId="5" fillId="33" borderId="14" xfId="63" applyFont="1" applyFill="1" applyBorder="1" applyAlignment="1" applyProtection="1">
      <alignment horizontal="left" vertical="top" wrapText="1"/>
      <protection/>
    </xf>
    <xf numFmtId="0" fontId="5" fillId="33" borderId="17" xfId="63" applyFont="1" applyFill="1" applyBorder="1" applyAlignment="1" applyProtection="1">
      <alignment horizontal="left" vertical="top" wrapText="1"/>
      <protection/>
    </xf>
    <xf numFmtId="0" fontId="5" fillId="33" borderId="14" xfId="0" applyFont="1" applyFill="1" applyBorder="1" applyAlignment="1" applyProtection="1">
      <alignment horizontal="left" wrapText="1"/>
      <protection/>
    </xf>
    <xf numFmtId="0" fontId="5" fillId="33" borderId="17" xfId="0" applyFont="1" applyFill="1" applyBorder="1" applyAlignment="1" applyProtection="1">
      <alignment horizontal="left" wrapText="1"/>
      <protection/>
    </xf>
    <xf numFmtId="0" fontId="5" fillId="33" borderId="14" xfId="63" applyFont="1" applyFill="1" applyBorder="1" applyAlignment="1" applyProtection="1">
      <alignment horizontal="left" vertical="top"/>
      <protection/>
    </xf>
    <xf numFmtId="0" fontId="5" fillId="33" borderId="17" xfId="63" applyFont="1" applyFill="1" applyBorder="1" applyAlignment="1" applyProtection="1">
      <alignment horizontal="left" vertical="top"/>
      <protection/>
    </xf>
    <xf numFmtId="0" fontId="5" fillId="33" borderId="18" xfId="63" applyFont="1" applyFill="1" applyBorder="1" applyAlignment="1" applyProtection="1">
      <alignment horizontal="left" vertical="top"/>
      <protection/>
    </xf>
    <xf numFmtId="0" fontId="9" fillId="33" borderId="0" xfId="0" applyFont="1" applyFill="1" applyAlignment="1" applyProtection="1">
      <alignment vertical="top"/>
      <protection/>
    </xf>
    <xf numFmtId="0" fontId="0" fillId="33" borderId="0" xfId="0" applyFill="1" applyAlignment="1" applyProtection="1">
      <alignment vertical="top"/>
      <protection/>
    </xf>
    <xf numFmtId="0" fontId="0" fillId="33" borderId="0" xfId="0" applyNumberFormat="1" applyFont="1" applyFill="1" applyAlignment="1" applyProtection="1">
      <alignment vertical="top"/>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 Style1 2" xfId="59"/>
    <cellStyle name="Normal 170 4" xfId="60"/>
    <cellStyle name="Normal 174 4" xfId="61"/>
    <cellStyle name="Normal 175 4" xfId="62"/>
    <cellStyle name="Normal 2" xfId="63"/>
    <cellStyle name="Normal 3" xfId="64"/>
    <cellStyle name="Normal 4" xfId="65"/>
    <cellStyle name="Normal 5" xfId="66"/>
    <cellStyle name="Normal 6" xfId="67"/>
    <cellStyle name="Normal 7" xfId="68"/>
    <cellStyle name="Normal 8" xfId="69"/>
    <cellStyle name="Normal_CB Investor Report v1_00" xfId="70"/>
    <cellStyle name="Note" xfId="71"/>
    <cellStyle name="Note 2" xfId="72"/>
    <cellStyle name="Output" xfId="73"/>
    <cellStyle name="Percent" xfId="74"/>
    <cellStyle name="Percent 2" xfId="75"/>
    <cellStyle name="Percent 3"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b.co.uk/investors/debt-investors/covered-bond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91"/>
  <sheetViews>
    <sheetView showGridLines="0" tabSelected="1" view="pageBreakPreview" zoomScale="70" zoomScaleNormal="70" zoomScaleSheetLayoutView="70" zoomScalePageLayoutView="40" workbookViewId="0" topLeftCell="A94">
      <selection activeCell="H100" sqref="H100"/>
    </sheetView>
  </sheetViews>
  <sheetFormatPr defaultColWidth="9.140625" defaultRowHeight="12.75"/>
  <cols>
    <col min="1" max="1" width="54.8515625" style="149" customWidth="1"/>
    <col min="2" max="2" width="31.7109375" style="149" customWidth="1"/>
    <col min="3" max="3" width="25.28125" style="149" customWidth="1"/>
    <col min="4" max="4" width="25.140625" style="149" customWidth="1"/>
    <col min="5" max="5" width="24.7109375" style="149" customWidth="1"/>
    <col min="6" max="6" width="27.421875" style="149" customWidth="1"/>
    <col min="7" max="7" width="30.8515625" style="149" bestFit="1" customWidth="1"/>
    <col min="8" max="8" width="53.421875" style="149" customWidth="1"/>
    <col min="9" max="9" width="22.00390625" style="149" bestFit="1" customWidth="1"/>
    <col min="10" max="10" width="13.421875" style="149" bestFit="1" customWidth="1"/>
    <col min="11" max="11" width="20.00390625" style="149" bestFit="1" customWidth="1"/>
    <col min="12" max="16384" width="9.140625" style="149" customWidth="1"/>
  </cols>
  <sheetData>
    <row r="1" spans="1:10" s="1" customFormat="1" ht="25.5" customHeight="1">
      <c r="A1" s="157" t="s">
        <v>0</v>
      </c>
      <c r="B1" s="157"/>
      <c r="C1" s="157"/>
      <c r="D1" s="157"/>
      <c r="E1" s="157"/>
      <c r="F1" s="157"/>
      <c r="G1" s="157"/>
      <c r="H1" s="157"/>
      <c r="I1" s="157"/>
      <c r="J1" s="157"/>
    </row>
    <row r="2" spans="1:10" s="1" customFormat="1" ht="25.5" customHeight="1">
      <c r="A2" s="157"/>
      <c r="B2" s="157"/>
      <c r="C2" s="157"/>
      <c r="D2" s="157"/>
      <c r="E2" s="157"/>
      <c r="F2" s="157"/>
      <c r="G2" s="157"/>
      <c r="H2" s="157"/>
      <c r="I2" s="157"/>
      <c r="J2" s="157"/>
    </row>
    <row r="3" spans="1:10" s="1" customFormat="1" ht="25.5" customHeight="1">
      <c r="A3" s="158" t="s">
        <v>1</v>
      </c>
      <c r="B3" s="158"/>
      <c r="C3" s="158"/>
      <c r="D3" s="158"/>
      <c r="E3" s="158"/>
      <c r="F3" s="158"/>
      <c r="G3" s="158"/>
      <c r="H3" s="158"/>
      <c r="I3" s="158"/>
      <c r="J3" s="158"/>
    </row>
    <row r="4" spans="1:10" s="1" customFormat="1" ht="12.75" customHeight="1">
      <c r="A4" s="2"/>
      <c r="B4" s="2"/>
      <c r="C4" s="2"/>
      <c r="D4" s="2"/>
      <c r="E4" s="2"/>
      <c r="F4" s="2"/>
      <c r="G4" s="2"/>
      <c r="H4" s="2"/>
      <c r="I4" s="2"/>
      <c r="J4" s="2"/>
    </row>
    <row r="5" spans="1:10" s="1" customFormat="1" ht="25.5" customHeight="1">
      <c r="A5" s="159" t="s">
        <v>2</v>
      </c>
      <c r="B5" s="160"/>
      <c r="C5" s="160"/>
      <c r="D5" s="160"/>
      <c r="E5" s="160"/>
      <c r="F5" s="160"/>
      <c r="G5" s="160"/>
      <c r="H5" s="160"/>
      <c r="I5" s="160"/>
      <c r="J5" s="160"/>
    </row>
    <row r="6" spans="1:10" s="1" customFormat="1" ht="12.75">
      <c r="A6" s="3"/>
      <c r="B6" s="3"/>
      <c r="C6" s="3"/>
      <c r="D6" s="3"/>
      <c r="E6" s="3"/>
      <c r="F6" s="3"/>
      <c r="G6" s="3"/>
      <c r="H6" s="3"/>
      <c r="I6" s="3"/>
      <c r="J6" s="3"/>
    </row>
    <row r="7" spans="1:10" s="1" customFormat="1" ht="25.5" customHeight="1">
      <c r="A7" s="161" t="s">
        <v>3</v>
      </c>
      <c r="B7" s="161"/>
      <c r="C7" s="161"/>
      <c r="D7" s="161"/>
      <c r="E7" s="161"/>
      <c r="F7" s="161"/>
      <c r="G7" s="161"/>
      <c r="H7" s="161"/>
      <c r="I7" s="161"/>
      <c r="J7" s="161"/>
    </row>
    <row r="8" spans="1:10" s="6" customFormat="1" ht="19.5" customHeight="1">
      <c r="A8" s="4"/>
      <c r="B8" s="5"/>
      <c r="C8" s="5"/>
      <c r="D8" s="5"/>
      <c r="E8" s="3"/>
      <c r="F8" s="3"/>
      <c r="G8" s="3"/>
      <c r="H8" s="5"/>
      <c r="I8" s="5"/>
      <c r="J8" s="5"/>
    </row>
    <row r="9" spans="1:10" s="9" customFormat="1" ht="12.75">
      <c r="A9" s="7" t="s">
        <v>4</v>
      </c>
      <c r="B9" s="8"/>
      <c r="C9" s="8"/>
      <c r="D9" s="8"/>
      <c r="E9" s="8"/>
      <c r="F9" s="8"/>
      <c r="G9" s="8"/>
      <c r="H9" s="8"/>
      <c r="I9" s="8"/>
      <c r="J9" s="8"/>
    </row>
    <row r="10" spans="1:10" s="9" customFormat="1" ht="12.75">
      <c r="A10" s="10" t="s">
        <v>5</v>
      </c>
      <c r="B10" s="162" t="s">
        <v>6</v>
      </c>
      <c r="C10" s="163"/>
      <c r="D10" s="163"/>
      <c r="E10" s="163"/>
      <c r="F10" s="163"/>
      <c r="G10" s="8"/>
      <c r="H10" s="8"/>
      <c r="I10" s="8"/>
      <c r="J10" s="8"/>
    </row>
    <row r="11" spans="1:10" s="9" customFormat="1" ht="12.75">
      <c r="A11" s="10" t="s">
        <v>7</v>
      </c>
      <c r="B11" s="162" t="s">
        <v>8</v>
      </c>
      <c r="C11" s="163"/>
      <c r="D11" s="163"/>
      <c r="E11" s="163"/>
      <c r="F11" s="163"/>
      <c r="G11" s="8"/>
      <c r="H11" s="8"/>
      <c r="I11" s="8"/>
      <c r="J11" s="8"/>
    </row>
    <row r="12" spans="1:10" s="9" customFormat="1" ht="12.75">
      <c r="A12" s="10" t="s">
        <v>9</v>
      </c>
      <c r="B12" s="162" t="s">
        <v>10</v>
      </c>
      <c r="C12" s="163"/>
      <c r="D12" s="163"/>
      <c r="E12" s="163"/>
      <c r="F12" s="163"/>
      <c r="G12" s="8"/>
      <c r="H12" s="8"/>
      <c r="I12" s="8"/>
      <c r="J12" s="8"/>
    </row>
    <row r="13" spans="1:10" s="9" customFormat="1" ht="12.75">
      <c r="A13" s="10" t="s">
        <v>11</v>
      </c>
      <c r="B13" s="164">
        <v>42877</v>
      </c>
      <c r="C13" s="165"/>
      <c r="D13" s="165"/>
      <c r="E13" s="165"/>
      <c r="F13" s="166"/>
      <c r="G13" s="8"/>
      <c r="H13" s="8"/>
      <c r="I13" s="8"/>
      <c r="J13" s="8"/>
    </row>
    <row r="14" spans="1:10" s="9" customFormat="1" ht="12.75">
      <c r="A14" s="10" t="s">
        <v>12</v>
      </c>
      <c r="B14" s="164">
        <v>42826</v>
      </c>
      <c r="C14" s="165"/>
      <c r="D14" s="165"/>
      <c r="E14" s="165"/>
      <c r="F14" s="166"/>
      <c r="G14" s="8"/>
      <c r="H14" s="8"/>
      <c r="I14" s="8"/>
      <c r="J14" s="8"/>
    </row>
    <row r="15" spans="1:10" s="9" customFormat="1" ht="12.75">
      <c r="A15" s="10" t="s">
        <v>13</v>
      </c>
      <c r="B15" s="164">
        <v>42855</v>
      </c>
      <c r="C15" s="165"/>
      <c r="D15" s="165"/>
      <c r="E15" s="165"/>
      <c r="F15" s="166"/>
      <c r="G15" s="8"/>
      <c r="H15" s="8"/>
      <c r="I15" s="8"/>
      <c r="J15" s="8"/>
    </row>
    <row r="16" spans="1:10" s="9" customFormat="1" ht="12.75">
      <c r="A16" s="10" t="s">
        <v>14</v>
      </c>
      <c r="B16" s="167" t="s">
        <v>15</v>
      </c>
      <c r="C16" s="163"/>
      <c r="D16" s="163"/>
      <c r="E16" s="163"/>
      <c r="F16" s="163"/>
      <c r="G16" s="8"/>
      <c r="H16" s="8"/>
      <c r="I16" s="8"/>
      <c r="J16" s="8"/>
    </row>
    <row r="17" spans="1:10" s="9" customFormat="1" ht="12.75">
      <c r="A17" s="8"/>
      <c r="B17" s="8"/>
      <c r="C17" s="8"/>
      <c r="D17" s="8"/>
      <c r="E17" s="8"/>
      <c r="F17" s="8"/>
      <c r="G17" s="8"/>
      <c r="H17" s="8"/>
      <c r="I17" s="8"/>
      <c r="J17" s="8"/>
    </row>
    <row r="18" spans="1:10" s="9" customFormat="1" ht="12.75">
      <c r="A18" s="7" t="s">
        <v>16</v>
      </c>
      <c r="B18" s="8"/>
      <c r="C18" s="8"/>
      <c r="D18" s="8"/>
      <c r="E18" s="8"/>
      <c r="F18" s="8"/>
      <c r="G18" s="8"/>
      <c r="H18" s="8"/>
      <c r="I18" s="8"/>
      <c r="J18" s="8"/>
    </row>
    <row r="19" spans="1:10" s="9" customFormat="1" ht="12.75">
      <c r="A19" s="8"/>
      <c r="B19" s="168" t="s">
        <v>17</v>
      </c>
      <c r="C19" s="169"/>
      <c r="D19" s="169"/>
      <c r="E19" s="170" t="s">
        <v>18</v>
      </c>
      <c r="F19" s="170"/>
      <c r="G19" s="170" t="s">
        <v>19</v>
      </c>
      <c r="H19" s="170"/>
      <c r="I19" s="170" t="s">
        <v>20</v>
      </c>
      <c r="J19" s="170"/>
    </row>
    <row r="20" spans="1:10" s="9" customFormat="1" ht="12.75">
      <c r="A20" s="8"/>
      <c r="B20" s="13"/>
      <c r="C20" s="14"/>
      <c r="D20" s="14"/>
      <c r="E20" s="13" t="s">
        <v>21</v>
      </c>
      <c r="F20" s="15" t="s">
        <v>22</v>
      </c>
      <c r="G20" s="13" t="s">
        <v>21</v>
      </c>
      <c r="H20" s="15" t="s">
        <v>22</v>
      </c>
      <c r="I20" s="13" t="s">
        <v>21</v>
      </c>
      <c r="J20" s="15" t="s">
        <v>22</v>
      </c>
    </row>
    <row r="21" spans="1:10" s="9" customFormat="1" ht="12.75">
      <c r="A21" s="16" t="s">
        <v>23</v>
      </c>
      <c r="B21" s="171"/>
      <c r="C21" s="171"/>
      <c r="D21" s="172"/>
      <c r="E21" s="17" t="s">
        <v>24</v>
      </c>
      <c r="F21" s="17" t="s">
        <v>24</v>
      </c>
      <c r="G21" s="17" t="s">
        <v>24</v>
      </c>
      <c r="H21" s="17" t="s">
        <v>25</v>
      </c>
      <c r="I21" s="17" t="s">
        <v>24</v>
      </c>
      <c r="J21" s="17" t="s">
        <v>24</v>
      </c>
    </row>
    <row r="22" spans="1:10" s="9" customFormat="1" ht="12.75" customHeight="1">
      <c r="A22" s="11" t="s">
        <v>26</v>
      </c>
      <c r="B22" s="173" t="s">
        <v>6</v>
      </c>
      <c r="C22" s="173"/>
      <c r="D22" s="173"/>
      <c r="E22" s="19" t="s">
        <v>24</v>
      </c>
      <c r="F22" s="19" t="s">
        <v>24</v>
      </c>
      <c r="G22" s="17" t="s">
        <v>24</v>
      </c>
      <c r="H22" s="18" t="s">
        <v>27</v>
      </c>
      <c r="I22" s="20" t="s">
        <v>24</v>
      </c>
      <c r="J22" s="20" t="s">
        <v>24</v>
      </c>
    </row>
    <row r="23" spans="1:10" s="9" customFormat="1" ht="12.75">
      <c r="A23" s="11" t="s">
        <v>28</v>
      </c>
      <c r="B23" s="173" t="s">
        <v>6</v>
      </c>
      <c r="C23" s="173"/>
      <c r="D23" s="173"/>
      <c r="E23" s="18" t="s">
        <v>24</v>
      </c>
      <c r="F23" s="19" t="s">
        <v>24</v>
      </c>
      <c r="G23" s="17" t="s">
        <v>24</v>
      </c>
      <c r="H23" s="18" t="s">
        <v>27</v>
      </c>
      <c r="I23" s="20" t="s">
        <v>24</v>
      </c>
      <c r="J23" s="20" t="s">
        <v>24</v>
      </c>
    </row>
    <row r="24" spans="1:10" s="9" customFormat="1" ht="12.75">
      <c r="A24" s="11" t="s">
        <v>29</v>
      </c>
      <c r="B24" s="173" t="s">
        <v>30</v>
      </c>
      <c r="C24" s="173"/>
      <c r="D24" s="173"/>
      <c r="E24" s="19" t="s">
        <v>24</v>
      </c>
      <c r="F24" s="19" t="s">
        <v>24</v>
      </c>
      <c r="G24" s="20" t="s">
        <v>31</v>
      </c>
      <c r="H24" s="20" t="s">
        <v>32</v>
      </c>
      <c r="I24" s="20" t="s">
        <v>24</v>
      </c>
      <c r="J24" s="20" t="s">
        <v>24</v>
      </c>
    </row>
    <row r="25" spans="1:10" s="9" customFormat="1" ht="12.75">
      <c r="A25" s="11" t="s">
        <v>33</v>
      </c>
      <c r="B25" s="173" t="s">
        <v>34</v>
      </c>
      <c r="C25" s="173"/>
      <c r="D25" s="173"/>
      <c r="E25" s="18" t="s">
        <v>24</v>
      </c>
      <c r="F25" s="19" t="s">
        <v>24</v>
      </c>
      <c r="G25" s="20" t="s">
        <v>24</v>
      </c>
      <c r="H25" s="20" t="s">
        <v>24</v>
      </c>
      <c r="I25" s="20" t="s">
        <v>24</v>
      </c>
      <c r="J25" s="20" t="s">
        <v>24</v>
      </c>
    </row>
    <row r="26" spans="1:10" s="9" customFormat="1" ht="12.75">
      <c r="A26" s="11" t="s">
        <v>35</v>
      </c>
      <c r="B26" s="173" t="s">
        <v>6</v>
      </c>
      <c r="C26" s="173"/>
      <c r="D26" s="173"/>
      <c r="E26" s="19" t="s">
        <v>24</v>
      </c>
      <c r="F26" s="19" t="s">
        <v>24</v>
      </c>
      <c r="G26" s="20" t="s">
        <v>36</v>
      </c>
      <c r="H26" s="18" t="s">
        <v>37</v>
      </c>
      <c r="I26" s="20" t="s">
        <v>24</v>
      </c>
      <c r="J26" s="20" t="s">
        <v>24</v>
      </c>
    </row>
    <row r="27" spans="1:10" s="9" customFormat="1" ht="12.75">
      <c r="A27" s="11" t="s">
        <v>38</v>
      </c>
      <c r="B27" s="173" t="s">
        <v>6</v>
      </c>
      <c r="C27" s="173"/>
      <c r="D27" s="173"/>
      <c r="E27" s="19" t="s">
        <v>24</v>
      </c>
      <c r="F27" s="19" t="s">
        <v>24</v>
      </c>
      <c r="G27" s="20" t="s">
        <v>36</v>
      </c>
      <c r="H27" s="18" t="s">
        <v>37</v>
      </c>
      <c r="I27" s="20" t="s">
        <v>24</v>
      </c>
      <c r="J27" s="20" t="s">
        <v>24</v>
      </c>
    </row>
    <row r="28" spans="1:10" s="9" customFormat="1" ht="12.75" customHeight="1">
      <c r="A28" s="11" t="s">
        <v>39</v>
      </c>
      <c r="B28" s="173" t="s">
        <v>6</v>
      </c>
      <c r="C28" s="173"/>
      <c r="D28" s="173"/>
      <c r="E28" s="19" t="s">
        <v>24</v>
      </c>
      <c r="F28" s="19" t="s">
        <v>24</v>
      </c>
      <c r="G28" s="18" t="s">
        <v>40</v>
      </c>
      <c r="H28" s="18" t="s">
        <v>37</v>
      </c>
      <c r="I28" s="20" t="s">
        <v>24</v>
      </c>
      <c r="J28" s="20" t="s">
        <v>24</v>
      </c>
    </row>
    <row r="29" spans="1:10" s="9" customFormat="1" ht="12.75">
      <c r="A29" s="11" t="s">
        <v>41</v>
      </c>
      <c r="B29" s="173" t="s">
        <v>34</v>
      </c>
      <c r="C29" s="173"/>
      <c r="D29" s="173"/>
      <c r="E29" s="18" t="s">
        <v>24</v>
      </c>
      <c r="F29" s="19" t="s">
        <v>24</v>
      </c>
      <c r="G29" s="20" t="s">
        <v>24</v>
      </c>
      <c r="H29" s="20" t="s">
        <v>24</v>
      </c>
      <c r="I29" s="20" t="s">
        <v>24</v>
      </c>
      <c r="J29" s="20" t="s">
        <v>24</v>
      </c>
    </row>
    <row r="30" spans="1:10" s="9" customFormat="1" ht="12.75" customHeight="1">
      <c r="A30" s="11" t="s">
        <v>42</v>
      </c>
      <c r="B30" s="21">
        <v>633731720.9053333</v>
      </c>
      <c r="C30" s="8"/>
      <c r="D30" s="8"/>
      <c r="E30" s="8"/>
      <c r="F30" s="8"/>
      <c r="G30" s="8"/>
      <c r="H30" s="8"/>
      <c r="I30" s="8"/>
      <c r="J30" s="8"/>
    </row>
    <row r="31" spans="1:10" s="9" customFormat="1" ht="12.75" customHeight="1">
      <c r="A31" s="11" t="s">
        <v>43</v>
      </c>
      <c r="B31" s="22" t="s">
        <v>44</v>
      </c>
      <c r="C31" s="8"/>
      <c r="D31" s="8"/>
      <c r="E31" s="8"/>
      <c r="F31" s="8"/>
      <c r="G31" s="8"/>
      <c r="H31" s="8"/>
      <c r="I31" s="8"/>
      <c r="J31" s="8"/>
    </row>
    <row r="32" spans="1:10" s="9" customFormat="1" ht="12.75" customHeight="1">
      <c r="A32" s="11" t="s">
        <v>45</v>
      </c>
      <c r="B32" s="23">
        <v>0.01602940484606326</v>
      </c>
      <c r="C32" s="8"/>
      <c r="D32" s="8"/>
      <c r="E32" s="8"/>
      <c r="F32" s="8"/>
      <c r="G32" s="8"/>
      <c r="H32" s="8"/>
      <c r="I32" s="8"/>
      <c r="J32" s="8"/>
    </row>
    <row r="33" spans="1:10" s="9" customFormat="1" ht="12.75" customHeight="1">
      <c r="A33" s="11" t="s">
        <v>46</v>
      </c>
      <c r="B33" s="23">
        <v>0.02419973515492967</v>
      </c>
      <c r="C33" s="8"/>
      <c r="D33" s="8"/>
      <c r="E33" s="8"/>
      <c r="F33" s="8"/>
      <c r="G33" s="8"/>
      <c r="H33" s="8"/>
      <c r="I33" s="8"/>
      <c r="J33" s="8"/>
    </row>
    <row r="34" spans="1:10" s="9" customFormat="1" ht="12.75" customHeight="1">
      <c r="A34" s="11" t="s">
        <v>47</v>
      </c>
      <c r="B34" s="24">
        <v>0</v>
      </c>
      <c r="C34" s="8"/>
      <c r="D34" s="8"/>
      <c r="E34" s="8"/>
      <c r="F34" s="8"/>
      <c r="G34" s="8"/>
      <c r="H34" s="8"/>
      <c r="I34" s="8"/>
      <c r="J34" s="8"/>
    </row>
    <row r="35" spans="1:10" s="9" customFormat="1" ht="12.75">
      <c r="A35" s="8"/>
      <c r="B35" s="8"/>
      <c r="C35" s="8"/>
      <c r="D35" s="8"/>
      <c r="E35" s="8"/>
      <c r="F35" s="8"/>
      <c r="G35" s="8"/>
      <c r="H35" s="8"/>
      <c r="I35" s="8"/>
      <c r="J35" s="8"/>
    </row>
    <row r="36" spans="1:10" s="9" customFormat="1" ht="14.25">
      <c r="A36" s="7" t="s">
        <v>48</v>
      </c>
      <c r="B36" s="8"/>
      <c r="C36" s="8"/>
      <c r="D36" s="8"/>
      <c r="E36" s="8"/>
      <c r="F36" s="8"/>
      <c r="G36" s="8"/>
      <c r="H36" s="8"/>
      <c r="I36" s="8"/>
      <c r="J36" s="8"/>
    </row>
    <row r="37" spans="1:10" s="9" customFormat="1" ht="25.5">
      <c r="A37" s="25"/>
      <c r="B37" s="10" t="s">
        <v>49</v>
      </c>
      <c r="C37" s="10" t="s">
        <v>50</v>
      </c>
      <c r="D37" s="26" t="s">
        <v>51</v>
      </c>
      <c r="E37" s="8"/>
      <c r="F37" s="27"/>
      <c r="G37" s="8"/>
      <c r="H37" s="8"/>
      <c r="I37" s="8"/>
      <c r="J37" s="8"/>
    </row>
    <row r="38" spans="1:10" s="9" customFormat="1" ht="12.75">
      <c r="A38" s="11" t="s">
        <v>52</v>
      </c>
      <c r="B38" s="24"/>
      <c r="C38" s="28" t="s">
        <v>24</v>
      </c>
      <c r="D38" s="28" t="s">
        <v>24</v>
      </c>
      <c r="E38" s="8"/>
      <c r="F38" s="29"/>
      <c r="G38" s="8"/>
      <c r="H38" s="8"/>
      <c r="I38" s="8"/>
      <c r="J38" s="8"/>
    </row>
    <row r="39" spans="1:10" s="9" customFormat="1" ht="12.75">
      <c r="A39" s="11" t="s">
        <v>53</v>
      </c>
      <c r="B39" s="21">
        <v>1294925.3599999999</v>
      </c>
      <c r="C39" s="28" t="s">
        <v>24</v>
      </c>
      <c r="D39" s="28" t="s">
        <v>24</v>
      </c>
      <c r="E39" s="8"/>
      <c r="F39" s="29"/>
      <c r="G39" s="8"/>
      <c r="H39" s="8"/>
      <c r="I39" s="8"/>
      <c r="J39" s="8"/>
    </row>
    <row r="40" spans="1:10" s="9" customFormat="1" ht="12.75">
      <c r="A40" s="11" t="s">
        <v>54</v>
      </c>
      <c r="B40" s="21">
        <v>0</v>
      </c>
      <c r="C40" s="28" t="s">
        <v>24</v>
      </c>
      <c r="D40" s="28" t="s">
        <v>24</v>
      </c>
      <c r="E40" s="8"/>
      <c r="F40" s="29"/>
      <c r="G40" s="8"/>
      <c r="H40" s="8"/>
      <c r="I40" s="8"/>
      <c r="J40" s="8"/>
    </row>
    <row r="41" spans="1:10" s="9" customFormat="1" ht="12.75">
      <c r="A41" s="11" t="s">
        <v>55</v>
      </c>
      <c r="B41" s="21">
        <v>0</v>
      </c>
      <c r="C41" s="28" t="s">
        <v>24</v>
      </c>
      <c r="D41" s="28" t="s">
        <v>24</v>
      </c>
      <c r="E41" s="8"/>
      <c r="F41" s="29"/>
      <c r="G41" s="8"/>
      <c r="H41" s="8"/>
      <c r="I41" s="8"/>
      <c r="J41" s="8"/>
    </row>
    <row r="42" spans="1:10" s="9" customFormat="1" ht="12.75">
      <c r="A42" s="11" t="s">
        <v>56</v>
      </c>
      <c r="B42" s="24">
        <f>SUM(B39:B41)</f>
        <v>1294925.3599999999</v>
      </c>
      <c r="C42" s="28" t="s">
        <v>24</v>
      </c>
      <c r="D42" s="28" t="s">
        <v>24</v>
      </c>
      <c r="E42" s="8"/>
      <c r="F42" s="29"/>
      <c r="G42" s="8"/>
      <c r="H42" s="8"/>
      <c r="I42" s="8"/>
      <c r="J42" s="8"/>
    </row>
    <row r="43" spans="1:10" s="9" customFormat="1" ht="12.75">
      <c r="A43" s="11" t="s">
        <v>57</v>
      </c>
      <c r="B43" s="21">
        <v>48707.51</v>
      </c>
      <c r="C43" s="28" t="s">
        <v>24</v>
      </c>
      <c r="D43" s="28" t="s">
        <v>24</v>
      </c>
      <c r="E43" s="8"/>
      <c r="F43" s="29"/>
      <c r="G43" s="8"/>
      <c r="H43" s="8"/>
      <c r="I43" s="8"/>
      <c r="J43" s="8"/>
    </row>
    <row r="44" spans="1:10" s="9" customFormat="1" ht="12.75">
      <c r="A44" s="11" t="s">
        <v>58</v>
      </c>
      <c r="B44" s="21">
        <v>397200.9031125523</v>
      </c>
      <c r="C44" s="28" t="s">
        <v>24</v>
      </c>
      <c r="D44" s="28" t="s">
        <v>24</v>
      </c>
      <c r="E44" s="8"/>
      <c r="F44" s="29"/>
      <c r="G44" s="8"/>
      <c r="H44" s="8"/>
      <c r="I44" s="8"/>
      <c r="J44" s="8"/>
    </row>
    <row r="45" spans="1:10" s="9" customFormat="1" ht="12.75">
      <c r="A45" s="11" t="s">
        <v>59</v>
      </c>
      <c r="B45" s="21">
        <v>0</v>
      </c>
      <c r="C45" s="28" t="s">
        <v>24</v>
      </c>
      <c r="D45" s="28" t="s">
        <v>24</v>
      </c>
      <c r="E45" s="8"/>
      <c r="F45" s="29"/>
      <c r="G45" s="8"/>
      <c r="H45" s="8"/>
      <c r="I45" s="8"/>
      <c r="J45" s="8"/>
    </row>
    <row r="46" spans="1:10" s="9" customFormat="1" ht="12.75">
      <c r="A46" s="11" t="s">
        <v>60</v>
      </c>
      <c r="B46" s="21">
        <v>0</v>
      </c>
      <c r="C46" s="28" t="s">
        <v>24</v>
      </c>
      <c r="D46" s="28" t="s">
        <v>24</v>
      </c>
      <c r="E46" s="8"/>
      <c r="F46" s="29"/>
      <c r="G46" s="8"/>
      <c r="H46" s="8"/>
      <c r="I46" s="8"/>
      <c r="J46" s="8"/>
    </row>
    <row r="47" spans="1:10" s="9" customFormat="1" ht="12.75">
      <c r="A47" s="11" t="s">
        <v>61</v>
      </c>
      <c r="B47" s="21">
        <v>849016.9468874475</v>
      </c>
      <c r="C47" s="28" t="s">
        <v>24</v>
      </c>
      <c r="D47" s="28" t="s">
        <v>24</v>
      </c>
      <c r="E47" s="8"/>
      <c r="F47" s="29"/>
      <c r="G47" s="8"/>
      <c r="H47" s="8"/>
      <c r="I47" s="8"/>
      <c r="J47" s="8"/>
    </row>
    <row r="48" spans="1:10" s="9" customFormat="1" ht="12.75">
      <c r="A48" s="11" t="s">
        <v>62</v>
      </c>
      <c r="B48" s="21">
        <v>3000</v>
      </c>
      <c r="C48" s="28" t="s">
        <v>24</v>
      </c>
      <c r="D48" s="28" t="s">
        <v>24</v>
      </c>
      <c r="E48" s="8"/>
      <c r="F48" s="29"/>
      <c r="G48" s="8"/>
      <c r="H48" s="8"/>
      <c r="I48" s="8"/>
      <c r="J48" s="8"/>
    </row>
    <row r="49" spans="1:10" s="9" customFormat="1" ht="12.75">
      <c r="A49" s="11" t="s">
        <v>63</v>
      </c>
      <c r="B49" s="24">
        <f>SUM(B43:B48)</f>
        <v>1297925.3599999999</v>
      </c>
      <c r="C49" s="28" t="s">
        <v>24</v>
      </c>
      <c r="D49" s="28" t="s">
        <v>24</v>
      </c>
      <c r="E49" s="30"/>
      <c r="F49" s="29"/>
      <c r="G49" s="8"/>
      <c r="H49" s="8"/>
      <c r="I49" s="8"/>
      <c r="J49" s="8"/>
    </row>
    <row r="50" spans="1:10" s="9" customFormat="1" ht="12.75">
      <c r="A50" s="11" t="s">
        <v>64</v>
      </c>
      <c r="B50" s="24">
        <v>0</v>
      </c>
      <c r="C50" s="28" t="s">
        <v>24</v>
      </c>
      <c r="D50" s="28" t="s">
        <v>24</v>
      </c>
      <c r="E50" s="8"/>
      <c r="F50" s="29"/>
      <c r="G50" s="8"/>
      <c r="H50" s="8"/>
      <c r="I50" s="8"/>
      <c r="J50" s="8"/>
    </row>
    <row r="51" spans="1:10" s="9" customFormat="1" ht="12.75">
      <c r="A51" s="11" t="s">
        <v>65</v>
      </c>
      <c r="B51" s="21">
        <v>6065038.050000001</v>
      </c>
      <c r="C51" s="28" t="s">
        <v>24</v>
      </c>
      <c r="D51" s="28" t="s">
        <v>24</v>
      </c>
      <c r="E51" s="8"/>
      <c r="F51" s="29"/>
      <c r="G51" s="8"/>
      <c r="H51" s="8"/>
      <c r="I51" s="8"/>
      <c r="J51" s="8"/>
    </row>
    <row r="52" spans="1:10" s="9" customFormat="1" ht="12.75">
      <c r="A52" s="11" t="s">
        <v>66</v>
      </c>
      <c r="B52" s="21">
        <v>0</v>
      </c>
      <c r="C52" s="28" t="s">
        <v>24</v>
      </c>
      <c r="D52" s="28" t="s">
        <v>24</v>
      </c>
      <c r="E52" s="8"/>
      <c r="F52" s="29"/>
      <c r="G52" s="8"/>
      <c r="H52" s="8"/>
      <c r="I52" s="8"/>
      <c r="J52" s="8"/>
    </row>
    <row r="53" spans="1:10" s="9" customFormat="1" ht="12.75">
      <c r="A53" s="11" t="s">
        <v>67</v>
      </c>
      <c r="B53" s="21">
        <v>0</v>
      </c>
      <c r="C53" s="28" t="s">
        <v>24</v>
      </c>
      <c r="D53" s="28" t="s">
        <v>24</v>
      </c>
      <c r="E53" s="8"/>
      <c r="F53" s="29"/>
      <c r="G53" s="8"/>
      <c r="H53" s="8"/>
      <c r="I53" s="8"/>
      <c r="J53" s="8"/>
    </row>
    <row r="54" spans="1:10" s="9" customFormat="1" ht="12.75">
      <c r="A54" s="11" t="s">
        <v>68</v>
      </c>
      <c r="B54" s="24">
        <f>SUM(B51:B53)</f>
        <v>6065038.050000001</v>
      </c>
      <c r="C54" s="28" t="s">
        <v>24</v>
      </c>
      <c r="D54" s="28" t="s">
        <v>24</v>
      </c>
      <c r="E54" s="8"/>
      <c r="F54" s="29"/>
      <c r="G54" s="8"/>
      <c r="H54" s="8"/>
      <c r="I54" s="8"/>
      <c r="J54" s="8"/>
    </row>
    <row r="55" spans="1:10" s="9" customFormat="1" ht="12.75">
      <c r="A55" s="11" t="s">
        <v>63</v>
      </c>
      <c r="B55" s="21">
        <v>6065038.050000001</v>
      </c>
      <c r="C55" s="28" t="s">
        <v>24</v>
      </c>
      <c r="D55" s="28" t="s">
        <v>24</v>
      </c>
      <c r="E55" s="8"/>
      <c r="F55" s="29"/>
      <c r="G55" s="8"/>
      <c r="H55" s="8"/>
      <c r="I55" s="8"/>
      <c r="J55" s="8"/>
    </row>
    <row r="56" spans="1:10" s="9" customFormat="1" ht="12.75">
      <c r="A56" s="11" t="s">
        <v>69</v>
      </c>
      <c r="B56" s="21">
        <v>0</v>
      </c>
      <c r="C56" s="28" t="s">
        <v>24</v>
      </c>
      <c r="D56" s="28" t="s">
        <v>24</v>
      </c>
      <c r="E56" s="8"/>
      <c r="F56" s="29"/>
      <c r="G56" s="8"/>
      <c r="H56" s="8"/>
      <c r="I56" s="8"/>
      <c r="J56" s="8"/>
    </row>
    <row r="57" spans="1:10" s="9" customFormat="1" ht="12.75">
      <c r="A57" s="11" t="s">
        <v>70</v>
      </c>
      <c r="B57" s="24">
        <f>B39</f>
        <v>1294925.3599999999</v>
      </c>
      <c r="C57" s="28">
        <v>1351548.22</v>
      </c>
      <c r="D57" s="28" t="s">
        <v>24</v>
      </c>
      <c r="E57" s="8"/>
      <c r="F57" s="29"/>
      <c r="G57" s="8"/>
      <c r="H57" s="8"/>
      <c r="I57" s="8"/>
      <c r="J57" s="8"/>
    </row>
    <row r="58" spans="1:10" s="9" customFormat="1" ht="12.75">
      <c r="A58" s="11" t="s">
        <v>71</v>
      </c>
      <c r="B58" s="21">
        <f>B51</f>
        <v>6065038.050000001</v>
      </c>
      <c r="C58" s="28">
        <v>9605422.34</v>
      </c>
      <c r="D58" s="28" t="s">
        <v>24</v>
      </c>
      <c r="E58" s="8"/>
      <c r="F58" s="29"/>
      <c r="G58" s="31"/>
      <c r="H58" s="8"/>
      <c r="I58" s="8"/>
      <c r="J58" s="8"/>
    </row>
    <row r="59" spans="1:10" s="9" customFormat="1" ht="12.75">
      <c r="A59" s="11" t="s">
        <v>72</v>
      </c>
      <c r="B59" s="28" t="s">
        <v>24</v>
      </c>
      <c r="C59" s="28" t="s">
        <v>24</v>
      </c>
      <c r="D59" s="28" t="s">
        <v>24</v>
      </c>
      <c r="E59" s="8"/>
      <c r="F59" s="29"/>
      <c r="G59" s="8"/>
      <c r="H59" s="8"/>
      <c r="I59" s="8"/>
      <c r="J59" s="8"/>
    </row>
    <row r="60" spans="1:10" s="9" customFormat="1" ht="12.75">
      <c r="A60" s="8"/>
      <c r="B60" s="8"/>
      <c r="C60" s="8"/>
      <c r="D60" s="8"/>
      <c r="E60" s="8"/>
      <c r="F60" s="8"/>
      <c r="G60" s="8"/>
      <c r="H60" s="8"/>
      <c r="I60" s="8"/>
      <c r="J60" s="8"/>
    </row>
    <row r="61" spans="1:10" s="9" customFormat="1" ht="12.75">
      <c r="A61" s="7" t="s">
        <v>73</v>
      </c>
      <c r="B61" s="8"/>
      <c r="C61" s="8"/>
      <c r="D61" s="8"/>
      <c r="E61" s="8"/>
      <c r="F61" s="8"/>
      <c r="G61" s="8"/>
      <c r="H61" s="8"/>
      <c r="I61" s="8"/>
      <c r="J61" s="8"/>
    </row>
    <row r="62" spans="1:10" s="9" customFormat="1" ht="12.75" customHeight="1">
      <c r="A62" s="8"/>
      <c r="B62" s="12" t="s">
        <v>74</v>
      </c>
      <c r="C62" s="174" t="s">
        <v>75</v>
      </c>
      <c r="D62" s="175"/>
      <c r="E62" s="176"/>
      <c r="F62" s="8"/>
      <c r="G62" s="8"/>
      <c r="H62" s="8"/>
      <c r="I62" s="8"/>
      <c r="J62" s="8"/>
    </row>
    <row r="63" spans="1:10" s="9" customFormat="1" ht="12.75">
      <c r="A63" s="11" t="s">
        <v>76</v>
      </c>
      <c r="B63" s="33">
        <v>568446263.57</v>
      </c>
      <c r="C63" s="177" t="s">
        <v>77</v>
      </c>
      <c r="D63" s="178"/>
      <c r="E63" s="179"/>
      <c r="F63" s="8"/>
      <c r="G63" s="8"/>
      <c r="H63" s="8"/>
      <c r="I63" s="8"/>
      <c r="J63" s="8"/>
    </row>
    <row r="64" spans="1:10" s="9" customFormat="1" ht="14.25">
      <c r="A64" s="11" t="s">
        <v>78</v>
      </c>
      <c r="B64" s="33">
        <v>0</v>
      </c>
      <c r="C64" s="177" t="s">
        <v>79</v>
      </c>
      <c r="D64" s="178"/>
      <c r="E64" s="179"/>
      <c r="F64" s="8"/>
      <c r="G64" s="8"/>
      <c r="H64" s="8"/>
      <c r="I64" s="8"/>
      <c r="J64" s="8"/>
    </row>
    <row r="65" spans="1:10" s="9" customFormat="1" ht="12.75">
      <c r="A65" s="11" t="s">
        <v>80</v>
      </c>
      <c r="B65" s="33">
        <v>0</v>
      </c>
      <c r="C65" s="177" t="s">
        <v>81</v>
      </c>
      <c r="D65" s="178"/>
      <c r="E65" s="179"/>
      <c r="F65" s="8"/>
      <c r="G65" s="8"/>
      <c r="H65" s="8"/>
      <c r="I65" s="8"/>
      <c r="J65" s="8"/>
    </row>
    <row r="66" spans="1:10" s="9" customFormat="1" ht="12.75">
      <c r="A66" s="11" t="s">
        <v>82</v>
      </c>
      <c r="B66" s="33">
        <v>0</v>
      </c>
      <c r="C66" s="177" t="s">
        <v>83</v>
      </c>
      <c r="D66" s="178"/>
      <c r="E66" s="179"/>
      <c r="F66" s="8"/>
      <c r="G66" s="8"/>
      <c r="H66" s="8"/>
      <c r="I66" s="8"/>
      <c r="J66" s="8"/>
    </row>
    <row r="67" spans="1:10" s="9" customFormat="1" ht="12.75">
      <c r="A67" s="11" t="s">
        <v>84</v>
      </c>
      <c r="B67" s="33">
        <v>0</v>
      </c>
      <c r="C67" s="177" t="s">
        <v>85</v>
      </c>
      <c r="D67" s="178"/>
      <c r="E67" s="179"/>
      <c r="F67" s="8"/>
      <c r="G67" s="8"/>
      <c r="H67" s="8"/>
      <c r="I67" s="8"/>
      <c r="J67" s="8"/>
    </row>
    <row r="68" spans="1:10" s="9" customFormat="1" ht="12.75">
      <c r="A68" s="36" t="s">
        <v>86</v>
      </c>
      <c r="B68" s="33">
        <v>0</v>
      </c>
      <c r="C68" s="16" t="s">
        <v>87</v>
      </c>
      <c r="D68" s="34"/>
      <c r="E68" s="35"/>
      <c r="F68" s="8"/>
      <c r="G68" s="8"/>
      <c r="H68" s="8"/>
      <c r="I68" s="8"/>
      <c r="J68" s="8"/>
    </row>
    <row r="69" spans="1:10" s="9" customFormat="1" ht="12.75">
      <c r="A69" s="37" t="s">
        <v>88</v>
      </c>
      <c r="B69" s="33">
        <v>0</v>
      </c>
      <c r="C69" s="16" t="s">
        <v>89</v>
      </c>
      <c r="D69" s="34"/>
      <c r="E69" s="35"/>
      <c r="F69" s="8"/>
      <c r="G69" s="8"/>
      <c r="H69" s="8"/>
      <c r="I69" s="8"/>
      <c r="J69" s="8"/>
    </row>
    <row r="70" spans="1:10" s="9" customFormat="1" ht="12.75">
      <c r="A70" s="37" t="s">
        <v>90</v>
      </c>
      <c r="B70" s="33">
        <v>0</v>
      </c>
      <c r="C70" s="177" t="s">
        <v>91</v>
      </c>
      <c r="D70" s="178"/>
      <c r="E70" s="179"/>
      <c r="F70" s="8"/>
      <c r="G70" s="8"/>
      <c r="H70" s="8"/>
      <c r="I70" s="8"/>
      <c r="J70" s="8"/>
    </row>
    <row r="71" spans="1:10" s="9" customFormat="1" ht="12.75">
      <c r="A71" s="11" t="s">
        <v>92</v>
      </c>
      <c r="B71" s="33">
        <v>0</v>
      </c>
      <c r="C71" s="177" t="s">
        <v>93</v>
      </c>
      <c r="D71" s="178"/>
      <c r="E71" s="179"/>
      <c r="F71" s="8"/>
      <c r="G71" s="8"/>
      <c r="H71" s="8"/>
      <c r="I71" s="8"/>
      <c r="J71" s="8"/>
    </row>
    <row r="72" spans="1:10" s="9" customFormat="1" ht="12.75">
      <c r="A72" s="11" t="s">
        <v>94</v>
      </c>
      <c r="B72" s="33">
        <v>0</v>
      </c>
      <c r="C72" s="180" t="s">
        <v>95</v>
      </c>
      <c r="D72" s="181"/>
      <c r="E72" s="182"/>
      <c r="F72" s="8"/>
      <c r="G72" s="8"/>
      <c r="H72" s="8"/>
      <c r="I72" s="8"/>
      <c r="J72" s="8"/>
    </row>
    <row r="73" spans="1:10" s="9" customFormat="1" ht="12.75" customHeight="1">
      <c r="A73" s="11" t="s">
        <v>96</v>
      </c>
      <c r="B73" s="33">
        <f>SUM(B63:B67)-SUM(B70:B72)</f>
        <v>568446263.57</v>
      </c>
      <c r="C73" s="8"/>
      <c r="D73" s="8"/>
      <c r="E73" s="8"/>
      <c r="F73" s="8"/>
      <c r="G73" s="8"/>
      <c r="H73" s="8"/>
      <c r="I73" s="8"/>
      <c r="J73" s="8"/>
    </row>
    <row r="74" spans="1:10" s="9" customFormat="1" ht="12.75" customHeight="1">
      <c r="A74" s="11" t="s">
        <v>97</v>
      </c>
      <c r="B74" s="38" t="s">
        <v>98</v>
      </c>
      <c r="C74" s="8"/>
      <c r="D74" s="8"/>
      <c r="E74" s="8"/>
      <c r="F74" s="8"/>
      <c r="G74" s="8"/>
      <c r="H74" s="8"/>
      <c r="I74" s="8"/>
      <c r="J74" s="8"/>
    </row>
    <row r="75" spans="1:10" s="9" customFormat="1" ht="12.75">
      <c r="A75" s="11" t="s">
        <v>99</v>
      </c>
      <c r="B75" s="39">
        <v>0.89</v>
      </c>
      <c r="C75" s="8"/>
      <c r="D75" s="8"/>
      <c r="E75" s="8"/>
      <c r="F75" s="8"/>
      <c r="G75" s="8"/>
      <c r="H75" s="8"/>
      <c r="I75" s="8"/>
      <c r="J75" s="8"/>
    </row>
    <row r="76" spans="1:10" s="9" customFormat="1" ht="12.75" customHeight="1">
      <c r="A76" s="11" t="s">
        <v>100</v>
      </c>
      <c r="B76" s="39">
        <v>0.89</v>
      </c>
      <c r="C76" s="40"/>
      <c r="D76" s="8"/>
      <c r="E76" s="8"/>
      <c r="F76" s="8"/>
      <c r="G76" s="8"/>
      <c r="H76" s="8"/>
      <c r="I76" s="8"/>
      <c r="J76" s="8"/>
    </row>
    <row r="77" spans="1:10" s="9" customFormat="1" ht="12.75">
      <c r="A77" s="11" t="s">
        <v>101</v>
      </c>
      <c r="B77" s="41">
        <f>B73-B83</f>
        <v>568446263.57</v>
      </c>
      <c r="C77" s="8"/>
      <c r="D77" s="8"/>
      <c r="E77" s="8"/>
      <c r="F77" s="8"/>
      <c r="G77" s="8"/>
      <c r="H77" s="8"/>
      <c r="I77" s="8"/>
      <c r="J77" s="8"/>
    </row>
    <row r="78" spans="1:10" s="9" customFormat="1" ht="12.75">
      <c r="A78" s="11" t="s">
        <v>102</v>
      </c>
      <c r="B78" s="42"/>
      <c r="C78" s="8"/>
      <c r="D78" s="8"/>
      <c r="E78" s="8"/>
      <c r="F78" s="8"/>
      <c r="G78" s="8"/>
      <c r="H78" s="8"/>
      <c r="I78" s="8"/>
      <c r="J78" s="8"/>
    </row>
    <row r="79" spans="1:10" s="9" customFormat="1" ht="12.75">
      <c r="A79" s="43"/>
      <c r="B79" s="43"/>
      <c r="C79" s="8"/>
      <c r="D79" s="8"/>
      <c r="E79" s="8"/>
      <c r="F79" s="8"/>
      <c r="G79" s="8"/>
      <c r="H79" s="8"/>
      <c r="I79" s="8"/>
      <c r="J79" s="8"/>
    </row>
    <row r="80" spans="1:10" s="9" customFormat="1" ht="12.75">
      <c r="A80" s="7" t="s">
        <v>103</v>
      </c>
      <c r="B80" s="8"/>
      <c r="C80" s="8"/>
      <c r="D80" s="8"/>
      <c r="E80" s="8"/>
      <c r="F80" s="8"/>
      <c r="G80" s="8"/>
      <c r="H80" s="8"/>
      <c r="I80" s="8"/>
      <c r="J80" s="8"/>
    </row>
    <row r="81" spans="1:10" s="9" customFormat="1" ht="12.75">
      <c r="A81" s="10" t="s">
        <v>104</v>
      </c>
      <c r="B81" s="44" t="s">
        <v>105</v>
      </c>
      <c r="C81" s="8"/>
      <c r="D81" s="8"/>
      <c r="E81" s="8"/>
      <c r="F81" s="8"/>
      <c r="G81" s="8"/>
      <c r="H81" s="8"/>
      <c r="I81" s="8"/>
      <c r="J81" s="8"/>
    </row>
    <row r="82" spans="1:10" s="9" customFormat="1" ht="12.75">
      <c r="A82" s="10" t="s">
        <v>106</v>
      </c>
      <c r="B82" s="45">
        <v>5000000000</v>
      </c>
      <c r="C82" s="8"/>
      <c r="D82" s="8"/>
      <c r="E82" s="8"/>
      <c r="F82" s="8"/>
      <c r="G82" s="8"/>
      <c r="H82" s="8"/>
      <c r="I82" s="8"/>
      <c r="J82" s="8"/>
    </row>
    <row r="83" spans="1:10" s="9" customFormat="1" ht="25.5">
      <c r="A83" s="10" t="s">
        <v>107</v>
      </c>
      <c r="B83" s="46">
        <v>0</v>
      </c>
      <c r="C83" s="8"/>
      <c r="D83" s="8"/>
      <c r="E83" s="8"/>
      <c r="F83" s="8"/>
      <c r="G83" s="8"/>
      <c r="H83" s="8"/>
      <c r="I83" s="8"/>
      <c r="J83" s="8"/>
    </row>
    <row r="84" spans="1:10" s="9" customFormat="1" ht="25.5">
      <c r="A84" s="10" t="s">
        <v>108</v>
      </c>
      <c r="B84" s="46">
        <v>0</v>
      </c>
      <c r="C84" s="30"/>
      <c r="D84" s="8"/>
      <c r="E84" s="8"/>
      <c r="F84" s="8"/>
      <c r="G84" s="8"/>
      <c r="H84" s="8"/>
      <c r="I84" s="8"/>
      <c r="J84" s="8"/>
    </row>
    <row r="85" spans="1:10" s="9" customFormat="1" ht="12.75">
      <c r="A85" s="10" t="s">
        <v>109</v>
      </c>
      <c r="B85" s="46">
        <v>638734983.89</v>
      </c>
      <c r="C85" s="8"/>
      <c r="D85" s="8"/>
      <c r="E85" s="8"/>
      <c r="F85" s="8"/>
      <c r="G85" s="8"/>
      <c r="H85" s="8"/>
      <c r="I85" s="8"/>
      <c r="J85" s="8"/>
    </row>
    <row r="86" spans="1:10" s="9" customFormat="1" ht="12.75" customHeight="1">
      <c r="A86" s="10" t="s">
        <v>110</v>
      </c>
      <c r="B86" s="46">
        <v>7362963.409999942</v>
      </c>
      <c r="C86" s="8"/>
      <c r="D86" s="8"/>
      <c r="E86" s="8"/>
      <c r="F86" s="8"/>
      <c r="G86" s="8"/>
      <c r="H86" s="8"/>
      <c r="I86" s="8"/>
      <c r="J86" s="8"/>
    </row>
    <row r="87" spans="1:10" s="9" customFormat="1" ht="12.75">
      <c r="A87" s="10" t="s">
        <v>111</v>
      </c>
      <c r="B87" s="47" t="s">
        <v>34</v>
      </c>
      <c r="C87" s="8"/>
      <c r="D87" s="8"/>
      <c r="E87" s="8"/>
      <c r="F87" s="8"/>
      <c r="G87" s="8"/>
      <c r="H87" s="8"/>
      <c r="I87" s="8"/>
      <c r="J87" s="8"/>
    </row>
    <row r="88" spans="1:10" s="9" customFormat="1" ht="12.75">
      <c r="A88" s="10" t="s">
        <v>112</v>
      </c>
      <c r="B88" s="48">
        <v>0</v>
      </c>
      <c r="C88" s="8"/>
      <c r="D88" s="8"/>
      <c r="E88" s="8"/>
      <c r="F88" s="8"/>
      <c r="G88" s="8"/>
      <c r="H88" s="8"/>
      <c r="I88" s="8"/>
      <c r="J88" s="8"/>
    </row>
    <row r="89" spans="1:10" s="9" customFormat="1" ht="12.75">
      <c r="A89" s="10" t="s">
        <v>113</v>
      </c>
      <c r="B89" s="48">
        <v>0</v>
      </c>
      <c r="C89" s="8"/>
      <c r="D89" s="8"/>
      <c r="E89" s="8"/>
      <c r="F89" s="8"/>
      <c r="G89" s="8"/>
      <c r="H89" s="8"/>
      <c r="I89" s="8"/>
      <c r="J89" s="8"/>
    </row>
    <row r="90" spans="1:10" s="9" customFormat="1" ht="12.75" customHeight="1">
      <c r="A90" s="10" t="s">
        <v>114</v>
      </c>
      <c r="B90" s="46">
        <v>1475532.21</v>
      </c>
      <c r="C90" s="30"/>
      <c r="D90" s="49"/>
      <c r="E90" s="8"/>
      <c r="F90" s="8"/>
      <c r="G90" s="8"/>
      <c r="H90" s="8"/>
      <c r="I90" s="8"/>
      <c r="J90" s="8"/>
    </row>
    <row r="91" spans="1:10" s="9" customFormat="1" ht="25.5">
      <c r="A91" s="10" t="s">
        <v>115</v>
      </c>
      <c r="B91" s="48">
        <v>0</v>
      </c>
      <c r="C91" s="8"/>
      <c r="D91" s="8"/>
      <c r="E91" s="8"/>
      <c r="F91" s="8"/>
      <c r="G91" s="8"/>
      <c r="H91" s="8"/>
      <c r="I91" s="8"/>
      <c r="J91" s="8"/>
    </row>
    <row r="92" spans="1:10" s="9" customFormat="1" ht="14.25">
      <c r="A92" s="10" t="s">
        <v>116</v>
      </c>
      <c r="B92" s="48">
        <f>B85+B64-B83</f>
        <v>638734983.89</v>
      </c>
      <c r="C92" s="8"/>
      <c r="D92" s="8"/>
      <c r="E92" s="8"/>
      <c r="F92" s="8"/>
      <c r="G92" s="8"/>
      <c r="H92" s="8"/>
      <c r="I92" s="8"/>
      <c r="J92" s="8"/>
    </row>
    <row r="93" spans="1:10" s="9" customFormat="1" ht="12.75">
      <c r="A93" s="10" t="s">
        <v>117</v>
      </c>
      <c r="B93" s="50"/>
      <c r="C93" s="8"/>
      <c r="D93" s="8"/>
      <c r="E93" s="8"/>
      <c r="F93" s="8"/>
      <c r="G93" s="8"/>
      <c r="H93" s="8"/>
      <c r="I93" s="8"/>
      <c r="J93" s="8"/>
    </row>
    <row r="94" spans="1:10" s="9" customFormat="1" ht="14.25">
      <c r="A94" s="10" t="s">
        <v>118</v>
      </c>
      <c r="B94" s="51">
        <v>5402</v>
      </c>
      <c r="C94" s="8"/>
      <c r="D94" s="8"/>
      <c r="E94" s="8"/>
      <c r="F94" s="8"/>
      <c r="G94" s="8"/>
      <c r="H94" s="8"/>
      <c r="I94" s="8"/>
      <c r="J94" s="8"/>
    </row>
    <row r="95" spans="1:10" s="9" customFormat="1" ht="14.25">
      <c r="A95" s="10" t="s">
        <v>119</v>
      </c>
      <c r="B95" s="48">
        <v>118240</v>
      </c>
      <c r="C95" s="8"/>
      <c r="D95" s="8"/>
      <c r="E95" s="8"/>
      <c r="F95" s="8"/>
      <c r="G95" s="8"/>
      <c r="H95" s="8"/>
      <c r="I95" s="8"/>
      <c r="J95" s="8"/>
    </row>
    <row r="96" spans="1:10" s="9" customFormat="1" ht="12.75">
      <c r="A96" s="10" t="s">
        <v>120</v>
      </c>
      <c r="B96" s="52">
        <v>0.5870494211379341</v>
      </c>
      <c r="C96" s="30"/>
      <c r="D96" s="8"/>
      <c r="E96" s="8"/>
      <c r="F96" s="8"/>
      <c r="G96" s="8"/>
      <c r="H96" s="8"/>
      <c r="I96" s="8"/>
      <c r="J96" s="8"/>
    </row>
    <row r="97" spans="1:10" s="9" customFormat="1" ht="12.75">
      <c r="A97" s="10" t="s">
        <v>121</v>
      </c>
      <c r="B97" s="50">
        <v>0.5058</v>
      </c>
      <c r="C97" s="8"/>
      <c r="D97" s="8"/>
      <c r="E97" s="8"/>
      <c r="F97" s="8"/>
      <c r="G97" s="8"/>
      <c r="H97" s="8"/>
      <c r="I97" s="8"/>
      <c r="J97" s="8"/>
    </row>
    <row r="98" spans="1:10" s="9" customFormat="1" ht="12.75">
      <c r="A98" s="10" t="s">
        <v>122</v>
      </c>
      <c r="B98" s="53">
        <v>51.84</v>
      </c>
      <c r="C98" s="8"/>
      <c r="D98" s="8"/>
      <c r="E98" s="8"/>
      <c r="F98" s="8"/>
      <c r="G98" s="8"/>
      <c r="H98" s="8"/>
      <c r="I98" s="8"/>
      <c r="J98" s="8"/>
    </row>
    <row r="99" spans="1:10" s="9" customFormat="1" ht="12.75">
      <c r="A99" s="10" t="s">
        <v>123</v>
      </c>
      <c r="B99" s="54">
        <v>208.98317870141676</v>
      </c>
      <c r="C99" s="55"/>
      <c r="D99" s="30"/>
      <c r="E99" s="8"/>
      <c r="F99" s="8"/>
      <c r="G99" s="8"/>
      <c r="H99" s="8"/>
      <c r="I99" s="8"/>
      <c r="J99" s="8"/>
    </row>
    <row r="100" spans="1:10" s="9" customFormat="1" ht="12.75">
      <c r="A100" s="10" t="s">
        <v>124</v>
      </c>
      <c r="B100" s="56">
        <v>0.02496067572001617</v>
      </c>
      <c r="C100" s="8"/>
      <c r="D100" s="8"/>
      <c r="E100" s="8"/>
      <c r="F100" s="8"/>
      <c r="G100" s="8"/>
      <c r="H100" s="8"/>
      <c r="I100" s="8"/>
      <c r="J100" s="8"/>
    </row>
    <row r="101" spans="1:10" s="9" customFormat="1" ht="12.75">
      <c r="A101" s="57" t="s">
        <v>125</v>
      </c>
      <c r="B101" s="58" t="s">
        <v>126</v>
      </c>
      <c r="C101" s="8"/>
      <c r="D101" s="8"/>
      <c r="E101" s="8"/>
      <c r="F101" s="8"/>
      <c r="G101" s="8"/>
      <c r="H101" s="8"/>
      <c r="I101" s="8"/>
      <c r="J101" s="8"/>
    </row>
    <row r="102" spans="1:10" s="9" customFormat="1" ht="12.75">
      <c r="A102" s="10" t="s">
        <v>127</v>
      </c>
      <c r="B102" s="59">
        <v>0.07029148872593438</v>
      </c>
      <c r="C102" s="8"/>
      <c r="D102" s="8"/>
      <c r="E102" s="8"/>
      <c r="F102" s="8"/>
      <c r="G102" s="8"/>
      <c r="H102" s="8"/>
      <c r="I102" s="8"/>
      <c r="J102" s="8"/>
    </row>
    <row r="103" spans="1:10" s="9" customFormat="1" ht="12.75">
      <c r="A103" s="10" t="s">
        <v>128</v>
      </c>
      <c r="B103" s="59">
        <v>0.09684728293207712</v>
      </c>
      <c r="C103" s="8"/>
      <c r="D103" s="8"/>
      <c r="E103" s="8"/>
      <c r="F103" s="8"/>
      <c r="G103" s="8"/>
      <c r="H103" s="8"/>
      <c r="I103" s="8"/>
      <c r="J103" s="8"/>
    </row>
    <row r="104" spans="1:10" s="9" customFormat="1" ht="12.75">
      <c r="A104" s="11" t="s">
        <v>129</v>
      </c>
      <c r="B104" s="59">
        <v>0.1087918017947842</v>
      </c>
      <c r="C104" s="8"/>
      <c r="D104" s="8"/>
      <c r="E104" s="8"/>
      <c r="F104" s="8"/>
      <c r="G104" s="8"/>
      <c r="H104" s="8"/>
      <c r="I104" s="8"/>
      <c r="J104" s="8"/>
    </row>
    <row r="105" spans="1:10" s="9" customFormat="1" ht="12.75">
      <c r="A105" s="11" t="s">
        <v>130</v>
      </c>
      <c r="B105" s="59">
        <v>0.13687285239879599</v>
      </c>
      <c r="C105" s="8"/>
      <c r="D105" s="8"/>
      <c r="E105" s="8"/>
      <c r="F105" s="8"/>
      <c r="G105" s="8"/>
      <c r="H105" s="8"/>
      <c r="I105" s="8"/>
      <c r="J105" s="8"/>
    </row>
    <row r="106" spans="1:10" s="9" customFormat="1" ht="14.25">
      <c r="A106" s="11" t="s">
        <v>131</v>
      </c>
      <c r="B106" s="60" t="s">
        <v>24</v>
      </c>
      <c r="C106" s="8"/>
      <c r="D106" s="8"/>
      <c r="E106" s="8"/>
      <c r="F106" s="8"/>
      <c r="G106" s="8"/>
      <c r="H106" s="8"/>
      <c r="I106" s="8"/>
      <c r="J106" s="8"/>
    </row>
    <row r="107" spans="1:10" s="9" customFormat="1" ht="14.25">
      <c r="A107" s="11" t="s">
        <v>132</v>
      </c>
      <c r="B107" s="60" t="s">
        <v>24</v>
      </c>
      <c r="C107" s="8"/>
      <c r="D107" s="8"/>
      <c r="E107" s="8"/>
      <c r="F107" s="8"/>
      <c r="G107" s="8"/>
      <c r="H107" s="8"/>
      <c r="I107" s="8"/>
      <c r="J107" s="8"/>
    </row>
    <row r="108" spans="1:10" s="9" customFormat="1" ht="12.75" customHeight="1">
      <c r="A108" s="10" t="s">
        <v>133</v>
      </c>
      <c r="B108" s="60" t="s">
        <v>24</v>
      </c>
      <c r="C108" s="8"/>
      <c r="D108" s="8"/>
      <c r="E108" s="8"/>
      <c r="F108" s="8"/>
      <c r="G108" s="8"/>
      <c r="H108" s="8"/>
      <c r="I108" s="8"/>
      <c r="J108" s="8"/>
    </row>
    <row r="109" spans="1:10" s="9" customFormat="1" ht="12.75" customHeight="1">
      <c r="A109" s="10" t="s">
        <v>134</v>
      </c>
      <c r="B109" s="61" t="s">
        <v>135</v>
      </c>
      <c r="C109" s="8"/>
      <c r="D109" s="8"/>
      <c r="E109" s="8"/>
      <c r="F109" s="8"/>
      <c r="G109" s="8"/>
      <c r="H109" s="8"/>
      <c r="I109" s="8"/>
      <c r="J109" s="8"/>
    </row>
    <row r="110" spans="1:10" s="9" customFormat="1" ht="12.75" customHeight="1">
      <c r="A110" s="10" t="s">
        <v>136</v>
      </c>
      <c r="B110" s="59">
        <v>0.05</v>
      </c>
      <c r="C110" s="40"/>
      <c r="D110" s="8"/>
      <c r="E110" s="8"/>
      <c r="F110" s="8"/>
      <c r="G110" s="8"/>
      <c r="H110" s="8"/>
      <c r="I110" s="8"/>
      <c r="J110" s="8"/>
    </row>
    <row r="111" spans="1:10" s="9" customFormat="1" ht="12.75">
      <c r="A111" s="8"/>
      <c r="B111" s="8"/>
      <c r="C111" s="8"/>
      <c r="D111" s="8"/>
      <c r="E111" s="8"/>
      <c r="F111" s="8"/>
      <c r="G111" s="8"/>
      <c r="H111" s="8"/>
      <c r="I111" s="8"/>
      <c r="J111" s="8"/>
    </row>
    <row r="112" spans="1:10" s="9" customFormat="1" ht="12.75">
      <c r="A112" s="62" t="s">
        <v>137</v>
      </c>
      <c r="B112" s="8"/>
      <c r="C112" s="8"/>
      <c r="D112" s="8"/>
      <c r="E112" s="8"/>
      <c r="F112" s="8"/>
      <c r="G112" s="8"/>
      <c r="H112" s="8"/>
      <c r="I112" s="8"/>
      <c r="J112" s="8"/>
    </row>
    <row r="113" spans="1:10" s="9" customFormat="1" ht="12.75">
      <c r="A113" s="8"/>
      <c r="B113" s="8"/>
      <c r="C113" s="43"/>
      <c r="D113" s="8"/>
      <c r="E113" s="8"/>
      <c r="F113" s="8"/>
      <c r="G113" s="8"/>
      <c r="H113" s="8"/>
      <c r="I113" s="8"/>
      <c r="J113" s="8"/>
    </row>
    <row r="114" spans="1:10" s="9" customFormat="1" ht="12.75">
      <c r="A114" s="63" t="s">
        <v>138</v>
      </c>
      <c r="B114" s="64">
        <f>B39</f>
        <v>1294925.3599999999</v>
      </c>
      <c r="C114" s="43"/>
      <c r="D114" s="31"/>
      <c r="E114" s="8"/>
      <c r="F114" s="8"/>
      <c r="G114" s="8"/>
      <c r="H114" s="8"/>
      <c r="I114" s="8"/>
      <c r="J114" s="8"/>
    </row>
    <row r="115" spans="1:10" s="9" customFormat="1" ht="12.75">
      <c r="A115" s="63" t="s">
        <v>139</v>
      </c>
      <c r="B115" s="64">
        <f>B51-B117</f>
        <v>2566223.71</v>
      </c>
      <c r="C115" s="31"/>
      <c r="D115" s="8"/>
      <c r="E115" s="8"/>
      <c r="F115" s="8"/>
      <c r="G115" s="8"/>
      <c r="H115" s="8"/>
      <c r="I115" s="8"/>
      <c r="J115" s="8"/>
    </row>
    <row r="116" spans="1:10" s="9" customFormat="1" ht="14.25">
      <c r="A116" s="63" t="s">
        <v>140</v>
      </c>
      <c r="B116" s="65"/>
      <c r="C116" s="8"/>
      <c r="D116" s="8"/>
      <c r="E116" s="8"/>
      <c r="F116" s="8"/>
      <c r="G116" s="8"/>
      <c r="H116" s="8"/>
      <c r="I116" s="8"/>
      <c r="J116" s="8"/>
    </row>
    <row r="117" spans="1:10" s="9" customFormat="1" ht="12.75">
      <c r="A117" s="63" t="s">
        <v>141</v>
      </c>
      <c r="B117" s="66">
        <v>3498814.340000001</v>
      </c>
      <c r="C117" s="43"/>
      <c r="D117" s="8"/>
      <c r="E117" s="8"/>
      <c r="F117" s="8"/>
      <c r="G117" s="8"/>
      <c r="H117" s="8"/>
      <c r="I117" s="8"/>
      <c r="J117" s="8"/>
    </row>
    <row r="118" spans="1:10" s="9" customFormat="1" ht="12.75">
      <c r="A118" s="8"/>
      <c r="B118" s="67"/>
      <c r="C118" s="8"/>
      <c r="D118" s="31"/>
      <c r="E118" s="8"/>
      <c r="F118" s="8"/>
      <c r="G118" s="8"/>
      <c r="H118" s="8"/>
      <c r="I118" s="8"/>
      <c r="J118" s="8"/>
    </row>
    <row r="119" spans="1:10" s="9" customFormat="1" ht="12.75">
      <c r="A119" s="7" t="s">
        <v>142</v>
      </c>
      <c r="B119" s="8"/>
      <c r="C119" s="8"/>
      <c r="D119" s="8"/>
      <c r="E119" s="8"/>
      <c r="F119" s="8"/>
      <c r="G119" s="8"/>
      <c r="H119" s="8"/>
      <c r="I119" s="8"/>
      <c r="J119" s="8"/>
    </row>
    <row r="120" spans="1:10" s="9" customFormat="1" ht="12.75">
      <c r="A120" s="8"/>
      <c r="B120" s="12" t="s">
        <v>143</v>
      </c>
      <c r="C120" s="12" t="s">
        <v>144</v>
      </c>
      <c r="D120" s="68" t="s">
        <v>145</v>
      </c>
      <c r="E120" s="12" t="s">
        <v>146</v>
      </c>
      <c r="F120" s="8"/>
      <c r="G120" s="8"/>
      <c r="H120" s="8"/>
      <c r="I120" s="8"/>
      <c r="J120" s="8"/>
    </row>
    <row r="121" spans="1:10" s="9" customFormat="1" ht="12.75">
      <c r="A121" s="11" t="s">
        <v>147</v>
      </c>
      <c r="B121" s="69">
        <v>30</v>
      </c>
      <c r="C121" s="70">
        <f>B121/$B$152</f>
        <v>0.0055534987041836355</v>
      </c>
      <c r="D121" s="71">
        <v>2220199.6</v>
      </c>
      <c r="E121" s="70">
        <f>D121/B85</f>
        <v>0.0034759323600511488</v>
      </c>
      <c r="F121" s="72"/>
      <c r="G121" s="8"/>
      <c r="H121" s="8"/>
      <c r="I121" s="8"/>
      <c r="J121" s="8"/>
    </row>
    <row r="122" spans="1:10" s="9" customFormat="1" ht="12.75">
      <c r="A122" s="11" t="s">
        <v>148</v>
      </c>
      <c r="B122" s="73">
        <v>9</v>
      </c>
      <c r="C122" s="70">
        <f>B122/$B$152</f>
        <v>0.0016660496112550908</v>
      </c>
      <c r="D122" s="71">
        <v>345903.81</v>
      </c>
      <c r="E122" s="70">
        <v>0</v>
      </c>
      <c r="F122" s="72"/>
      <c r="G122" s="8"/>
      <c r="H122" s="8"/>
      <c r="I122" s="8"/>
      <c r="J122" s="8"/>
    </row>
    <row r="123" spans="1:10" s="9" customFormat="1" ht="12.75">
      <c r="A123" s="11" t="s">
        <v>149</v>
      </c>
      <c r="B123" s="73"/>
      <c r="C123" s="70">
        <f>B123/$B$152</f>
        <v>0</v>
      </c>
      <c r="D123" s="71"/>
      <c r="E123" s="70">
        <v>0</v>
      </c>
      <c r="F123" s="72"/>
      <c r="G123" s="8"/>
      <c r="H123" s="8"/>
      <c r="I123" s="8"/>
      <c r="J123" s="8"/>
    </row>
    <row r="124" spans="1:10" s="9" customFormat="1" ht="12.75">
      <c r="A124" s="11" t="s">
        <v>150</v>
      </c>
      <c r="B124" s="73"/>
      <c r="C124" s="70">
        <f>B124/$B$152</f>
        <v>0</v>
      </c>
      <c r="D124" s="71"/>
      <c r="E124" s="70">
        <v>0</v>
      </c>
      <c r="F124" s="8"/>
      <c r="G124" s="8"/>
      <c r="H124" s="8"/>
      <c r="I124" s="8"/>
      <c r="J124" s="8"/>
    </row>
    <row r="125" spans="1:10" s="9" customFormat="1" ht="12.75">
      <c r="A125" s="11" t="s">
        <v>151</v>
      </c>
      <c r="B125" s="73">
        <v>59</v>
      </c>
      <c r="C125" s="70"/>
      <c r="D125" s="71">
        <v>9504173.16</v>
      </c>
      <c r="E125" s="70"/>
      <c r="F125" s="72"/>
      <c r="G125" s="8"/>
      <c r="H125" s="8"/>
      <c r="I125" s="8"/>
      <c r="J125" s="8"/>
    </row>
    <row r="126" spans="1:10" s="9" customFormat="1" ht="12.75">
      <c r="A126" s="8"/>
      <c r="B126" s="8"/>
      <c r="C126" s="8"/>
      <c r="D126" s="8"/>
      <c r="E126" s="8"/>
      <c r="F126" s="8"/>
      <c r="G126" s="8"/>
      <c r="H126" s="8"/>
      <c r="I126" s="8"/>
      <c r="J126" s="8"/>
    </row>
    <row r="127" spans="1:10" s="9" customFormat="1" ht="14.25">
      <c r="A127" s="7" t="s">
        <v>152</v>
      </c>
      <c r="B127" s="8"/>
      <c r="C127" s="8"/>
      <c r="D127" s="8"/>
      <c r="E127" s="8"/>
      <c r="F127" s="183" t="s">
        <v>153</v>
      </c>
      <c r="G127" s="184"/>
      <c r="H127" s="184"/>
      <c r="I127" s="184"/>
      <c r="J127" s="185"/>
    </row>
    <row r="128" spans="1:10" s="9" customFormat="1" ht="14.25">
      <c r="A128" s="11"/>
      <c r="B128" s="18" t="s">
        <v>143</v>
      </c>
      <c r="C128" s="12" t="s">
        <v>144</v>
      </c>
      <c r="D128" s="18" t="s">
        <v>145</v>
      </c>
      <c r="E128" s="68" t="s">
        <v>146</v>
      </c>
      <c r="F128" s="20" t="s">
        <v>154</v>
      </c>
      <c r="G128" s="74" t="s">
        <v>155</v>
      </c>
      <c r="H128" s="20" t="s">
        <v>156</v>
      </c>
      <c r="I128" s="20" t="s">
        <v>157</v>
      </c>
      <c r="J128" s="20" t="s">
        <v>158</v>
      </c>
    </row>
    <row r="129" spans="1:10" s="9" customFormat="1" ht="12.75">
      <c r="A129" s="75" t="s">
        <v>159</v>
      </c>
      <c r="B129" s="76">
        <v>16</v>
      </c>
      <c r="C129" s="77">
        <f>B129/$B$141</f>
        <v>0.0013102939972156253</v>
      </c>
      <c r="D129" s="78">
        <v>657140.9599999998</v>
      </c>
      <c r="E129" s="77">
        <f>D129/$D$141</f>
        <v>0.0010288162956065198</v>
      </c>
      <c r="F129" s="79">
        <v>0.05362909532225782</v>
      </c>
      <c r="G129" s="80">
        <v>28.40270941823293</v>
      </c>
      <c r="H129" s="79">
        <f>F129</f>
        <v>0.05362909532225782</v>
      </c>
      <c r="I129" s="81">
        <v>0</v>
      </c>
      <c r="J129" s="82">
        <f>H129</f>
        <v>0.05362909532225782</v>
      </c>
    </row>
    <row r="130" spans="1:10" s="9" customFormat="1" ht="12.75">
      <c r="A130" s="75" t="s">
        <v>160</v>
      </c>
      <c r="B130" s="76">
        <v>4805</v>
      </c>
      <c r="C130" s="77">
        <f aca="true" t="shared" si="0" ref="C130:C140">B130/$B$141</f>
        <v>0.3934976660388175</v>
      </c>
      <c r="D130" s="78">
        <v>378698413.85999924</v>
      </c>
      <c r="E130" s="77">
        <f aca="true" t="shared" si="1" ref="E130:E140">D130/$D$141</f>
        <v>0.5928881670981355</v>
      </c>
      <c r="F130" s="79">
        <v>0.02638541402385955</v>
      </c>
      <c r="G130" s="80">
        <v>30.370303075709746</v>
      </c>
      <c r="H130" s="79">
        <f>F130</f>
        <v>0.02638541402385955</v>
      </c>
      <c r="I130" s="81">
        <v>0.0149</v>
      </c>
      <c r="J130" s="82">
        <f>F130</f>
        <v>0.02638541402385955</v>
      </c>
    </row>
    <row r="131" spans="1:10" s="9" customFormat="1" ht="12.75">
      <c r="A131" s="11" t="s">
        <v>161</v>
      </c>
      <c r="B131" s="76"/>
      <c r="C131" s="77">
        <f>B131/$B$141</f>
        <v>0</v>
      </c>
      <c r="D131" s="78"/>
      <c r="E131" s="77">
        <f t="shared" si="1"/>
        <v>0</v>
      </c>
      <c r="F131" s="79" t="s">
        <v>414</v>
      </c>
      <c r="G131" s="80" t="s">
        <v>414</v>
      </c>
      <c r="H131" s="79" t="s">
        <v>414</v>
      </c>
      <c r="I131" s="81"/>
      <c r="J131" s="82"/>
    </row>
    <row r="132" spans="1:10" s="9" customFormat="1" ht="12.75">
      <c r="A132" s="11" t="s">
        <v>162</v>
      </c>
      <c r="B132" s="76"/>
      <c r="C132" s="77">
        <f t="shared" si="0"/>
        <v>0</v>
      </c>
      <c r="D132" s="78"/>
      <c r="E132" s="77">
        <f t="shared" si="1"/>
        <v>0</v>
      </c>
      <c r="F132" s="79" t="s">
        <v>414</v>
      </c>
      <c r="G132" s="80" t="s">
        <v>414</v>
      </c>
      <c r="H132" s="79" t="s">
        <v>414</v>
      </c>
      <c r="I132" s="81"/>
      <c r="J132" s="82"/>
    </row>
    <row r="133" spans="1:10" s="9" customFormat="1" ht="12.75">
      <c r="A133" s="11" t="s">
        <v>163</v>
      </c>
      <c r="B133" s="76">
        <v>149</v>
      </c>
      <c r="C133" s="77">
        <f t="shared" si="0"/>
        <v>0.01220211284907051</v>
      </c>
      <c r="D133" s="78">
        <v>4038953.090000001</v>
      </c>
      <c r="E133" s="77">
        <f t="shared" si="1"/>
        <v>0.0063233628842467955</v>
      </c>
      <c r="F133" s="79">
        <v>0.031726055511082936</v>
      </c>
      <c r="G133" s="83" t="s">
        <v>24</v>
      </c>
      <c r="H133" s="79">
        <f>F133</f>
        <v>0.031726055511082936</v>
      </c>
      <c r="I133" s="81" t="s">
        <v>24</v>
      </c>
      <c r="J133" s="82">
        <f>F133</f>
        <v>0.031726055511082936</v>
      </c>
    </row>
    <row r="134" spans="1:10" s="9" customFormat="1" ht="12.75">
      <c r="A134" s="11" t="s">
        <v>164</v>
      </c>
      <c r="B134" s="76"/>
      <c r="C134" s="77">
        <f t="shared" si="0"/>
        <v>0</v>
      </c>
      <c r="D134" s="78"/>
      <c r="E134" s="77">
        <f t="shared" si="1"/>
        <v>0</v>
      </c>
      <c r="F134" s="79" t="s">
        <v>414</v>
      </c>
      <c r="G134" s="80" t="s">
        <v>414</v>
      </c>
      <c r="H134" s="79" t="s">
        <v>414</v>
      </c>
      <c r="I134" s="81"/>
      <c r="J134" s="82"/>
    </row>
    <row r="135" spans="1:10" s="9" customFormat="1" ht="12.75">
      <c r="A135" s="11" t="s">
        <v>165</v>
      </c>
      <c r="B135" s="76">
        <v>110</v>
      </c>
      <c r="C135" s="77">
        <f t="shared" si="0"/>
        <v>0.009008271230857423</v>
      </c>
      <c r="D135" s="78">
        <v>14958547.249999998</v>
      </c>
      <c r="E135" s="77">
        <f t="shared" si="1"/>
        <v>0.023419019823996506</v>
      </c>
      <c r="F135" s="79">
        <v>0.014259077594918186</v>
      </c>
      <c r="G135" s="80">
        <v>3.2871098000106453</v>
      </c>
      <c r="H135" s="82">
        <f>F135-0.25%</f>
        <v>0.011759077594918186</v>
      </c>
      <c r="I135" s="81">
        <v>0.0149</v>
      </c>
      <c r="J135" s="82">
        <f>F135</f>
        <v>0.014259077594918186</v>
      </c>
    </row>
    <row r="136" spans="1:10" s="9" customFormat="1" ht="12.75">
      <c r="A136" s="11" t="s">
        <v>166</v>
      </c>
      <c r="B136" s="76"/>
      <c r="C136" s="77">
        <f t="shared" si="0"/>
        <v>0</v>
      </c>
      <c r="D136" s="78"/>
      <c r="E136" s="77">
        <f t="shared" si="1"/>
        <v>0</v>
      </c>
      <c r="F136" s="79" t="s">
        <v>414</v>
      </c>
      <c r="G136" s="80" t="s">
        <v>414</v>
      </c>
      <c r="H136" s="79" t="s">
        <v>414</v>
      </c>
      <c r="I136" s="81"/>
      <c r="J136" s="82"/>
    </row>
    <row r="137" spans="1:10" s="9" customFormat="1" ht="12.75">
      <c r="A137" s="11" t="s">
        <v>167</v>
      </c>
      <c r="B137" s="76">
        <v>708</v>
      </c>
      <c r="C137" s="77">
        <f t="shared" si="0"/>
        <v>0.05798050937679142</v>
      </c>
      <c r="D137" s="78">
        <v>40436416.359999985</v>
      </c>
      <c r="E137" s="77">
        <f t="shared" si="1"/>
        <v>0.06330703246240817</v>
      </c>
      <c r="F137" s="79">
        <v>0.008586329063953683</v>
      </c>
      <c r="G137" s="83" t="s">
        <v>24</v>
      </c>
      <c r="H137" s="82">
        <f>F137-0.25%</f>
        <v>0.006086329063953682</v>
      </c>
      <c r="I137" s="81" t="s">
        <v>24</v>
      </c>
      <c r="J137" s="82">
        <f>F137</f>
        <v>0.008586329063953683</v>
      </c>
    </row>
    <row r="138" spans="1:10" s="9" customFormat="1" ht="12.75">
      <c r="A138" s="11" t="s">
        <v>168</v>
      </c>
      <c r="B138" s="76">
        <v>5227</v>
      </c>
      <c r="C138" s="77">
        <f t="shared" si="0"/>
        <v>0.4280566702153796</v>
      </c>
      <c r="D138" s="78">
        <v>149422092.6699997</v>
      </c>
      <c r="E138" s="77">
        <f t="shared" si="1"/>
        <v>0.23393441167101078</v>
      </c>
      <c r="F138" s="79">
        <v>0.022337318613562234</v>
      </c>
      <c r="G138" s="83" t="s">
        <v>24</v>
      </c>
      <c r="H138" s="82">
        <f>F138-2.25%</f>
        <v>-0.00016268138643776506</v>
      </c>
      <c r="I138" s="81" t="s">
        <v>24</v>
      </c>
      <c r="J138" s="82">
        <f>F138</f>
        <v>0.022337318613562234</v>
      </c>
    </row>
    <row r="139" spans="1:10" s="9" customFormat="1" ht="12.75">
      <c r="A139" s="75" t="s">
        <v>169</v>
      </c>
      <c r="B139" s="76">
        <v>1196</v>
      </c>
      <c r="C139" s="77">
        <f t="shared" si="0"/>
        <v>0.09794447629186799</v>
      </c>
      <c r="D139" s="78">
        <v>50523419.700000025</v>
      </c>
      <c r="E139" s="77">
        <f t="shared" si="1"/>
        <v>0.07909918976459404</v>
      </c>
      <c r="F139" s="79">
        <v>0.03740000370669677</v>
      </c>
      <c r="G139" s="83" t="s">
        <v>24</v>
      </c>
      <c r="H139" s="82">
        <f>F139-2.25%</f>
        <v>0.014900003706696772</v>
      </c>
      <c r="I139" s="81" t="s">
        <v>24</v>
      </c>
      <c r="J139" s="82">
        <f>F139</f>
        <v>0.03740000370669677</v>
      </c>
    </row>
    <row r="140" spans="1:10" s="9" customFormat="1" ht="12.75">
      <c r="A140" s="11" t="s">
        <v>170</v>
      </c>
      <c r="B140" s="76"/>
      <c r="C140" s="77">
        <f t="shared" si="0"/>
        <v>0</v>
      </c>
      <c r="D140" s="84"/>
      <c r="E140" s="77">
        <f t="shared" si="1"/>
        <v>0</v>
      </c>
      <c r="F140" s="79" t="s">
        <v>414</v>
      </c>
      <c r="G140" s="83" t="s">
        <v>24</v>
      </c>
      <c r="H140" s="82" t="s">
        <v>24</v>
      </c>
      <c r="I140" s="81" t="s">
        <v>24</v>
      </c>
      <c r="J140" s="82" t="s">
        <v>24</v>
      </c>
    </row>
    <row r="141" spans="1:10" s="9" customFormat="1" ht="12.75" customHeight="1" thickBot="1">
      <c r="A141" s="85" t="s">
        <v>96</v>
      </c>
      <c r="B141" s="86">
        <f>SUM(B129:B140)</f>
        <v>12211</v>
      </c>
      <c r="C141" s="87">
        <f>SUM(C129:C140)</f>
        <v>1</v>
      </c>
      <c r="D141" s="88">
        <f>ROUND(SUM(D129:D140),2)</f>
        <v>638734983.89</v>
      </c>
      <c r="E141" s="87">
        <f>SUM(E129:E140)</f>
        <v>0.9999999999999984</v>
      </c>
      <c r="F141" s="87">
        <f>SUMPRODUCT(F129:F140,$E129:$E140)</f>
        <v>0.024960675720016093</v>
      </c>
      <c r="G141" s="8"/>
      <c r="H141" s="89"/>
      <c r="I141" s="8"/>
      <c r="J141" s="87"/>
    </row>
    <row r="142" spans="1:10" s="9" customFormat="1" ht="12.75" customHeight="1" thickTop="1">
      <c r="A142" s="8"/>
      <c r="B142" s="8"/>
      <c r="C142" s="8"/>
      <c r="D142" s="8"/>
      <c r="E142" s="8"/>
      <c r="F142" s="8"/>
      <c r="G142" s="8"/>
      <c r="H142" s="8"/>
      <c r="I142" s="8"/>
      <c r="J142" s="8"/>
    </row>
    <row r="143" spans="1:10" s="9" customFormat="1" ht="12.75">
      <c r="A143" s="7" t="s">
        <v>171</v>
      </c>
      <c r="B143" s="8"/>
      <c r="C143" s="8"/>
      <c r="D143" s="90"/>
      <c r="E143" s="8"/>
      <c r="F143" s="8"/>
      <c r="G143" s="8"/>
      <c r="H143" s="8"/>
      <c r="I143" s="8"/>
      <c r="J143" s="8"/>
    </row>
    <row r="144" spans="1:10" s="9" customFormat="1" ht="12.75" customHeight="1">
      <c r="A144" s="91" t="s">
        <v>172</v>
      </c>
      <c r="B144" s="12" t="s">
        <v>143</v>
      </c>
      <c r="C144" s="12" t="s">
        <v>144</v>
      </c>
      <c r="D144" s="12" t="s">
        <v>145</v>
      </c>
      <c r="E144" s="12" t="s">
        <v>146</v>
      </c>
      <c r="F144" s="8"/>
      <c r="G144" s="8"/>
      <c r="H144" s="8"/>
      <c r="I144" s="8"/>
      <c r="J144" s="8"/>
    </row>
    <row r="145" spans="1:10" s="9" customFormat="1" ht="12.75">
      <c r="A145" s="11" t="s">
        <v>173</v>
      </c>
      <c r="B145" s="92">
        <f>B170-B146-B147-B148-B149-B150</f>
        <v>5389</v>
      </c>
      <c r="C145" s="77">
        <f aca="true" t="shared" si="2" ref="C145:C150">B145/$B$152</f>
        <v>0.9975934838948538</v>
      </c>
      <c r="D145" s="78">
        <v>637412744.67</v>
      </c>
      <c r="E145" s="77">
        <f aca="true" t="shared" si="3" ref="E145:E150">D145/$D$152</f>
        <v>0.9979299095033947</v>
      </c>
      <c r="F145" s="8"/>
      <c r="G145" s="8"/>
      <c r="H145" s="8"/>
      <c r="I145" s="8"/>
      <c r="J145" s="8"/>
    </row>
    <row r="146" spans="1:10" s="9" customFormat="1" ht="12.75">
      <c r="A146" s="11" t="s">
        <v>174</v>
      </c>
      <c r="B146" s="92">
        <v>7</v>
      </c>
      <c r="C146" s="77">
        <f t="shared" si="2"/>
        <v>0.001295816364309515</v>
      </c>
      <c r="D146" s="78">
        <v>675991.03</v>
      </c>
      <c r="E146" s="77">
        <f t="shared" si="3"/>
        <v>0.0010583278621801872</v>
      </c>
      <c r="F146" s="8"/>
      <c r="G146" s="8"/>
      <c r="H146" s="8"/>
      <c r="I146" s="8"/>
      <c r="J146" s="8"/>
    </row>
    <row r="147" spans="1:10" s="9" customFormat="1" ht="12.75">
      <c r="A147" s="11" t="s">
        <v>175</v>
      </c>
      <c r="B147" s="92">
        <v>4</v>
      </c>
      <c r="C147" s="77">
        <f t="shared" si="2"/>
        <v>0.0007404664938911515</v>
      </c>
      <c r="D147" s="78">
        <v>361288.61</v>
      </c>
      <c r="E147" s="77">
        <f t="shared" si="3"/>
        <v>0.0005656314733219927</v>
      </c>
      <c r="F147" s="8"/>
      <c r="G147" s="8"/>
      <c r="H147" s="8"/>
      <c r="I147" s="8"/>
      <c r="J147" s="8"/>
    </row>
    <row r="148" spans="1:10" s="9" customFormat="1" ht="12.75">
      <c r="A148" s="11" t="s">
        <v>176</v>
      </c>
      <c r="B148" s="92">
        <v>1</v>
      </c>
      <c r="C148" s="77">
        <f t="shared" si="2"/>
        <v>0.00018511662347278786</v>
      </c>
      <c r="D148" s="93">
        <v>162584.12</v>
      </c>
      <c r="E148" s="77">
        <f t="shared" si="3"/>
        <v>0.00025454080972649445</v>
      </c>
      <c r="F148" s="8"/>
      <c r="G148" s="8"/>
      <c r="H148" s="8"/>
      <c r="I148" s="8"/>
      <c r="J148" s="8"/>
    </row>
    <row r="149" spans="1:10" s="9" customFormat="1" ht="12.75">
      <c r="A149" s="11" t="s">
        <v>177</v>
      </c>
      <c r="B149" s="92">
        <v>1</v>
      </c>
      <c r="C149" s="77">
        <f t="shared" si="2"/>
        <v>0.00018511662347278786</v>
      </c>
      <c r="D149" s="93">
        <v>122375.46</v>
      </c>
      <c r="E149" s="77">
        <f t="shared" si="3"/>
        <v>0.00019159035137658115</v>
      </c>
      <c r="F149" s="8"/>
      <c r="G149" s="8"/>
      <c r="H149" s="8"/>
      <c r="I149" s="8"/>
      <c r="J149" s="8"/>
    </row>
    <row r="150" spans="1:10" s="9" customFormat="1" ht="12.75">
      <c r="A150" s="11" t="s">
        <v>178</v>
      </c>
      <c r="B150" s="94"/>
      <c r="C150" s="77">
        <f t="shared" si="2"/>
        <v>0</v>
      </c>
      <c r="D150" s="93"/>
      <c r="E150" s="77">
        <f t="shared" si="3"/>
        <v>0</v>
      </c>
      <c r="F150" s="8"/>
      <c r="G150" s="8"/>
      <c r="H150" s="8"/>
      <c r="I150" s="8"/>
      <c r="J150" s="8"/>
    </row>
    <row r="151" spans="1:10" s="9" customFormat="1" ht="12.75">
      <c r="A151" s="11" t="s">
        <v>179</v>
      </c>
      <c r="B151" s="94"/>
      <c r="C151" s="77">
        <f>B151/$B$152</f>
        <v>0</v>
      </c>
      <c r="D151" s="93"/>
      <c r="E151" s="77">
        <f>D151/$D$152</f>
        <v>0</v>
      </c>
      <c r="F151" s="8"/>
      <c r="G151" s="8"/>
      <c r="H151" s="8"/>
      <c r="I151" s="8"/>
      <c r="J151" s="8"/>
    </row>
    <row r="152" spans="1:10" s="9" customFormat="1" ht="12.75" customHeight="1" thickBot="1">
      <c r="A152" s="85" t="s">
        <v>96</v>
      </c>
      <c r="B152" s="86">
        <f>SUM(B145:B151)</f>
        <v>5402</v>
      </c>
      <c r="C152" s="87">
        <f>SUM(C145:C151)</f>
        <v>1</v>
      </c>
      <c r="D152" s="88">
        <f>SUM(D145:D151)</f>
        <v>638734983.89</v>
      </c>
      <c r="E152" s="87">
        <f>SUM(E145:E151)</f>
        <v>1</v>
      </c>
      <c r="F152" s="8"/>
      <c r="G152" s="8"/>
      <c r="H152" s="8"/>
      <c r="I152" s="8"/>
      <c r="J152" s="8"/>
    </row>
    <row r="153" spans="1:10" s="9" customFormat="1" ht="12.75" customHeight="1" thickTop="1">
      <c r="A153" s="8"/>
      <c r="B153" s="8"/>
      <c r="C153" s="8"/>
      <c r="D153" s="8"/>
      <c r="E153" s="8"/>
      <c r="F153" s="8"/>
      <c r="G153" s="8"/>
      <c r="H153" s="8"/>
      <c r="I153" s="8"/>
      <c r="J153" s="8"/>
    </row>
    <row r="154" spans="1:10" s="9" customFormat="1" ht="12.75">
      <c r="A154" s="91" t="s">
        <v>180</v>
      </c>
      <c r="B154" s="12" t="s">
        <v>143</v>
      </c>
      <c r="C154" s="12" t="s">
        <v>144</v>
      </c>
      <c r="D154" s="12" t="s">
        <v>145</v>
      </c>
      <c r="E154" s="12" t="s">
        <v>146</v>
      </c>
      <c r="F154" s="8"/>
      <c r="G154" s="8"/>
      <c r="H154" s="8"/>
      <c r="I154" s="8"/>
      <c r="J154" s="8"/>
    </row>
    <row r="155" spans="1:10" s="9" customFormat="1" ht="12.75">
      <c r="A155" s="11" t="s">
        <v>181</v>
      </c>
      <c r="B155" s="95">
        <v>2382</v>
      </c>
      <c r="C155" s="96">
        <f>B155/$B$170</f>
        <v>0.4409477971121807</v>
      </c>
      <c r="D155" s="78">
        <v>184893836.88</v>
      </c>
      <c r="E155" s="96">
        <f>D155/$D$170</f>
        <v>0.28946878054802394</v>
      </c>
      <c r="F155" s="8"/>
      <c r="G155" s="8"/>
      <c r="H155" s="8"/>
      <c r="I155" s="8"/>
      <c r="J155" s="8"/>
    </row>
    <row r="156" spans="1:10" s="9" customFormat="1" ht="12.75">
      <c r="A156" s="11" t="s">
        <v>182</v>
      </c>
      <c r="B156" s="95">
        <v>369</v>
      </c>
      <c r="C156" s="96">
        <f aca="true" t="shared" si="4" ref="C156:C166">B156/$B$170</f>
        <v>0.06830803406145872</v>
      </c>
      <c r="D156" s="78">
        <v>46237431.28</v>
      </c>
      <c r="E156" s="96">
        <f aca="true" t="shared" si="5" ref="E156:E166">D156/$D$170</f>
        <v>0.07238906971778267</v>
      </c>
      <c r="F156" s="8"/>
      <c r="G156" s="8"/>
      <c r="H156" s="8"/>
      <c r="I156" s="8"/>
      <c r="J156" s="8"/>
    </row>
    <row r="157" spans="1:10" s="9" customFormat="1" ht="12.75">
      <c r="A157" s="11" t="s">
        <v>183</v>
      </c>
      <c r="B157" s="95">
        <v>405</v>
      </c>
      <c r="C157" s="96">
        <f t="shared" si="4"/>
        <v>0.07497223250647908</v>
      </c>
      <c r="D157" s="78">
        <v>59126201.59</v>
      </c>
      <c r="E157" s="96">
        <f t="shared" si="5"/>
        <v>0.09256765807614264</v>
      </c>
      <c r="F157" s="8"/>
      <c r="G157" s="8"/>
      <c r="H157" s="8"/>
      <c r="I157" s="8"/>
      <c r="J157" s="8"/>
    </row>
    <row r="158" spans="1:10" s="9" customFormat="1" ht="12.75">
      <c r="A158" s="11" t="s">
        <v>184</v>
      </c>
      <c r="B158" s="95">
        <v>445</v>
      </c>
      <c r="C158" s="96">
        <f t="shared" si="4"/>
        <v>0.08237689744539059</v>
      </c>
      <c r="D158" s="78">
        <v>62358277.53</v>
      </c>
      <c r="E158" s="96">
        <f t="shared" si="5"/>
        <v>0.09762777850404865</v>
      </c>
      <c r="F158" s="8"/>
      <c r="G158" s="8"/>
      <c r="H158" s="8"/>
      <c r="I158" s="8"/>
      <c r="J158" s="8"/>
    </row>
    <row r="159" spans="1:10" s="9" customFormat="1" ht="12.75">
      <c r="A159" s="11" t="s">
        <v>185</v>
      </c>
      <c r="B159" s="95">
        <v>550</v>
      </c>
      <c r="C159" s="96">
        <f t="shared" si="4"/>
        <v>0.10181414291003332</v>
      </c>
      <c r="D159" s="78">
        <v>86497493.94</v>
      </c>
      <c r="E159" s="96">
        <f t="shared" si="5"/>
        <v>0.1354200037912691</v>
      </c>
      <c r="F159" s="8"/>
      <c r="G159" s="8"/>
      <c r="H159" s="8"/>
      <c r="I159" s="8"/>
      <c r="J159" s="8"/>
    </row>
    <row r="160" spans="1:10" s="9" customFormat="1" ht="12.75">
      <c r="A160" s="11" t="s">
        <v>186</v>
      </c>
      <c r="B160" s="95">
        <v>567</v>
      </c>
      <c r="C160" s="96">
        <f t="shared" si="4"/>
        <v>0.10496112550907072</v>
      </c>
      <c r="D160" s="78">
        <v>88275369.12</v>
      </c>
      <c r="E160" s="96">
        <f t="shared" si="5"/>
        <v>0.13820343545673455</v>
      </c>
      <c r="F160" s="8"/>
      <c r="G160" s="8"/>
      <c r="H160" s="8"/>
      <c r="I160" s="8"/>
      <c r="J160" s="8"/>
    </row>
    <row r="161" spans="1:10" s="9" customFormat="1" ht="12.75">
      <c r="A161" s="11" t="s">
        <v>187</v>
      </c>
      <c r="B161" s="95">
        <v>392</v>
      </c>
      <c r="C161" s="96">
        <f t="shared" si="4"/>
        <v>0.07256571640133284</v>
      </c>
      <c r="D161" s="78">
        <v>61259581.57</v>
      </c>
      <c r="E161" s="96">
        <f t="shared" si="5"/>
        <v>0.09590766611360345</v>
      </c>
      <c r="F161" s="8"/>
      <c r="G161" s="8"/>
      <c r="H161" s="8"/>
      <c r="I161" s="8"/>
      <c r="J161" s="8"/>
    </row>
    <row r="162" spans="1:10" s="9" customFormat="1" ht="12.75">
      <c r="A162" s="11" t="s">
        <v>188</v>
      </c>
      <c r="B162" s="95">
        <v>211</v>
      </c>
      <c r="C162" s="96">
        <f t="shared" si="4"/>
        <v>0.03905960755275824</v>
      </c>
      <c r="D162" s="78">
        <v>35195136.89</v>
      </c>
      <c r="E162" s="96">
        <f t="shared" si="5"/>
        <v>0.05510131396851929</v>
      </c>
      <c r="F162" s="8"/>
      <c r="G162" s="8"/>
      <c r="H162" s="8"/>
      <c r="I162" s="8"/>
      <c r="J162" s="8"/>
    </row>
    <row r="163" spans="1:10" s="9" customFormat="1" ht="12.75">
      <c r="A163" s="11" t="s">
        <v>189</v>
      </c>
      <c r="B163" s="95">
        <v>52</v>
      </c>
      <c r="C163" s="96">
        <f t="shared" si="4"/>
        <v>0.009626064420584968</v>
      </c>
      <c r="D163" s="78">
        <v>7771126.51</v>
      </c>
      <c r="E163" s="96">
        <f t="shared" si="5"/>
        <v>0.01216643319373643</v>
      </c>
      <c r="F163" s="8"/>
      <c r="G163" s="8"/>
      <c r="H163" s="8"/>
      <c r="I163" s="8"/>
      <c r="J163" s="8"/>
    </row>
    <row r="164" spans="1:10" s="9" customFormat="1" ht="12.75">
      <c r="A164" s="11" t="s">
        <v>190</v>
      </c>
      <c r="B164" s="95">
        <v>24</v>
      </c>
      <c r="C164" s="96">
        <f t="shared" si="4"/>
        <v>0.004442798963346909</v>
      </c>
      <c r="D164" s="78">
        <v>5158504.97</v>
      </c>
      <c r="E164" s="96">
        <f t="shared" si="5"/>
        <v>0.008076127189063398</v>
      </c>
      <c r="F164" s="8"/>
      <c r="G164" s="8"/>
      <c r="H164" s="8"/>
      <c r="I164" s="8"/>
      <c r="J164" s="8"/>
    </row>
    <row r="165" spans="1:10" s="9" customFormat="1" ht="12.75">
      <c r="A165" s="11" t="s">
        <v>191</v>
      </c>
      <c r="B165" s="95">
        <v>4</v>
      </c>
      <c r="C165" s="96">
        <f t="shared" si="4"/>
        <v>0.0007404664938911515</v>
      </c>
      <c r="D165" s="78">
        <v>1237614.74</v>
      </c>
      <c r="E165" s="96">
        <f t="shared" si="5"/>
        <v>0.001937602873202161</v>
      </c>
      <c r="F165" s="8"/>
      <c r="G165" s="8"/>
      <c r="H165" s="8"/>
      <c r="I165" s="8"/>
      <c r="J165" s="8"/>
    </row>
    <row r="166" spans="1:10" s="9" customFormat="1" ht="12.75">
      <c r="A166" s="11" t="s">
        <v>192</v>
      </c>
      <c r="B166" s="95">
        <v>1</v>
      </c>
      <c r="C166" s="96">
        <f t="shared" si="4"/>
        <v>0.00018511662347278786</v>
      </c>
      <c r="D166" s="78">
        <v>724408.87</v>
      </c>
      <c r="E166" s="96">
        <f t="shared" si="5"/>
        <v>0.001134130567873756</v>
      </c>
      <c r="F166" s="8"/>
      <c r="G166" s="8"/>
      <c r="H166" s="8"/>
      <c r="I166" s="8"/>
      <c r="J166" s="8"/>
    </row>
    <row r="167" spans="1:10" s="9" customFormat="1" ht="12.75">
      <c r="A167" s="11" t="s">
        <v>193</v>
      </c>
      <c r="B167" s="95"/>
      <c r="C167" s="96">
        <v>0</v>
      </c>
      <c r="D167" s="78"/>
      <c r="E167" s="96">
        <v>0</v>
      </c>
      <c r="F167" s="8"/>
      <c r="G167" s="8"/>
      <c r="H167" s="8"/>
      <c r="I167" s="8"/>
      <c r="J167" s="8"/>
    </row>
    <row r="168" spans="1:10" s="9" customFormat="1" ht="12.75">
      <c r="A168" s="11" t="s">
        <v>194</v>
      </c>
      <c r="B168" s="95"/>
      <c r="C168" s="96">
        <v>0</v>
      </c>
      <c r="D168" s="78"/>
      <c r="E168" s="96">
        <v>0</v>
      </c>
      <c r="F168" s="8"/>
      <c r="G168" s="8"/>
      <c r="H168" s="8"/>
      <c r="I168" s="8"/>
      <c r="J168" s="8"/>
    </row>
    <row r="169" spans="1:10" s="9" customFormat="1" ht="12.75">
      <c r="A169" s="11" t="s">
        <v>195</v>
      </c>
      <c r="B169" s="95"/>
      <c r="C169" s="96">
        <v>0</v>
      </c>
      <c r="D169" s="78"/>
      <c r="E169" s="96">
        <v>0</v>
      </c>
      <c r="F169" s="8"/>
      <c r="G169" s="8"/>
      <c r="H169" s="8"/>
      <c r="I169" s="8"/>
      <c r="J169" s="8"/>
    </row>
    <row r="170" spans="1:10" s="97" customFormat="1" ht="12.75" customHeight="1" thickBot="1">
      <c r="A170" s="85" t="s">
        <v>96</v>
      </c>
      <c r="B170" s="86">
        <f>SUM(B155:B169)</f>
        <v>5402</v>
      </c>
      <c r="C170" s="87">
        <f>SUM(C155:C169)</f>
        <v>1</v>
      </c>
      <c r="D170" s="88">
        <f>SUM(D155:D169)</f>
        <v>638734983.89</v>
      </c>
      <c r="E170" s="87">
        <f>SUM(E155:E169)</f>
        <v>1</v>
      </c>
      <c r="F170" s="8"/>
      <c r="G170" s="8"/>
      <c r="H170" s="43"/>
      <c r="I170" s="43"/>
      <c r="J170" s="43"/>
    </row>
    <row r="171" spans="1:10" s="9" customFormat="1" ht="12.75" customHeight="1" thickTop="1">
      <c r="A171" s="8"/>
      <c r="B171" s="8"/>
      <c r="C171" s="8"/>
      <c r="D171" s="8"/>
      <c r="E171" s="8"/>
      <c r="F171" s="8"/>
      <c r="G171" s="8"/>
      <c r="H171" s="8"/>
      <c r="I171" s="8"/>
      <c r="J171" s="8"/>
    </row>
    <row r="172" spans="1:10" s="9" customFormat="1" ht="12.75">
      <c r="A172" s="91" t="s">
        <v>196</v>
      </c>
      <c r="B172" s="12" t="s">
        <v>143</v>
      </c>
      <c r="C172" s="12" t="s">
        <v>144</v>
      </c>
      <c r="D172" s="12" t="s">
        <v>145</v>
      </c>
      <c r="E172" s="12" t="s">
        <v>146</v>
      </c>
      <c r="F172" s="8"/>
      <c r="G172" s="8"/>
      <c r="H172" s="8"/>
      <c r="I172" s="8"/>
      <c r="J172" s="8"/>
    </row>
    <row r="173" spans="1:10" s="9" customFormat="1" ht="12.75">
      <c r="A173" s="11" t="s">
        <v>181</v>
      </c>
      <c r="B173" s="95">
        <v>3043</v>
      </c>
      <c r="C173" s="77">
        <f>B173/$B$170</f>
        <v>0.5633098852276934</v>
      </c>
      <c r="D173" s="98">
        <v>288529976.47</v>
      </c>
      <c r="E173" s="77">
        <f>D173/$D$188</f>
        <v>0.4517209543037795</v>
      </c>
      <c r="F173" s="8"/>
      <c r="G173" s="8"/>
      <c r="H173" s="8"/>
      <c r="I173" s="8"/>
      <c r="J173" s="8"/>
    </row>
    <row r="174" spans="1:10" s="9" customFormat="1" ht="12.75">
      <c r="A174" s="11" t="s">
        <v>182</v>
      </c>
      <c r="B174" s="95">
        <v>415</v>
      </c>
      <c r="C174" s="77">
        <f aca="true" t="shared" si="6" ref="C174:C187">B174/$B$170</f>
        <v>0.07682339874120696</v>
      </c>
      <c r="D174" s="98">
        <v>56943241.16</v>
      </c>
      <c r="E174" s="77">
        <f aca="true" t="shared" si="7" ref="E174:E187">D174/$D$188</f>
        <v>0.0891500271571261</v>
      </c>
      <c r="F174" s="8"/>
      <c r="G174" s="8"/>
      <c r="H174" s="8"/>
      <c r="I174" s="8"/>
      <c r="J174" s="8"/>
    </row>
    <row r="175" spans="1:10" s="9" customFormat="1" ht="12.75">
      <c r="A175" s="11" t="s">
        <v>183</v>
      </c>
      <c r="B175" s="95">
        <v>449</v>
      </c>
      <c r="C175" s="77">
        <f t="shared" si="6"/>
        <v>0.08311736393928175</v>
      </c>
      <c r="D175" s="98">
        <v>62496143.95</v>
      </c>
      <c r="E175" s="77">
        <f t="shared" si="7"/>
        <v>0.09784362141774092</v>
      </c>
      <c r="F175" s="8"/>
      <c r="G175" s="8"/>
      <c r="H175" s="8"/>
      <c r="I175" s="8"/>
      <c r="J175" s="8"/>
    </row>
    <row r="176" spans="1:10" s="9" customFormat="1" ht="12.75">
      <c r="A176" s="11" t="s">
        <v>184</v>
      </c>
      <c r="B176" s="95">
        <v>526</v>
      </c>
      <c r="C176" s="77">
        <f t="shared" si="6"/>
        <v>0.09737134394668641</v>
      </c>
      <c r="D176" s="98">
        <v>81450202.05</v>
      </c>
      <c r="E176" s="77">
        <f t="shared" si="7"/>
        <v>0.12751799119245827</v>
      </c>
      <c r="F176" s="8"/>
      <c r="G176" s="8"/>
      <c r="H176" s="8"/>
      <c r="I176" s="8"/>
      <c r="J176" s="8"/>
    </row>
    <row r="177" spans="1:10" s="9" customFormat="1" ht="12.75">
      <c r="A177" s="11" t="s">
        <v>185</v>
      </c>
      <c r="B177" s="95">
        <v>501</v>
      </c>
      <c r="C177" s="77">
        <f t="shared" si="6"/>
        <v>0.09274342835986672</v>
      </c>
      <c r="D177" s="98">
        <v>76614352.12</v>
      </c>
      <c r="E177" s="77">
        <f t="shared" si="7"/>
        <v>0.11994701097066288</v>
      </c>
      <c r="F177" s="8"/>
      <c r="G177" s="8"/>
      <c r="H177" s="8"/>
      <c r="I177" s="8"/>
      <c r="J177" s="8"/>
    </row>
    <row r="178" spans="1:10" s="9" customFormat="1" ht="12.75">
      <c r="A178" s="11" t="s">
        <v>186</v>
      </c>
      <c r="B178" s="95">
        <v>334</v>
      </c>
      <c r="C178" s="77">
        <f t="shared" si="6"/>
        <v>0.061828952239911146</v>
      </c>
      <c r="D178" s="98">
        <v>54005262.02</v>
      </c>
      <c r="E178" s="77">
        <f t="shared" si="7"/>
        <v>0.08455034307201896</v>
      </c>
      <c r="F178" s="8"/>
      <c r="G178" s="8"/>
      <c r="H178" s="8"/>
      <c r="I178" s="8"/>
      <c r="J178" s="8"/>
    </row>
    <row r="179" spans="1:10" s="9" customFormat="1" ht="12.75">
      <c r="A179" s="11" t="s">
        <v>187</v>
      </c>
      <c r="B179" s="95">
        <v>118</v>
      </c>
      <c r="C179" s="77">
        <f t="shared" si="6"/>
        <v>0.021843761569788966</v>
      </c>
      <c r="D179" s="98">
        <v>16107378.37</v>
      </c>
      <c r="E179" s="77">
        <f t="shared" si="7"/>
        <v>0.02521762354694187</v>
      </c>
      <c r="F179" s="8"/>
      <c r="G179" s="8"/>
      <c r="H179" s="8"/>
      <c r="I179" s="8"/>
      <c r="J179" s="8"/>
    </row>
    <row r="180" spans="1:10" s="9" customFormat="1" ht="12.75">
      <c r="A180" s="11" t="s">
        <v>188</v>
      </c>
      <c r="B180" s="95">
        <v>15</v>
      </c>
      <c r="C180" s="77">
        <f t="shared" si="6"/>
        <v>0.0027767493520918177</v>
      </c>
      <c r="D180" s="98">
        <v>2395774.72</v>
      </c>
      <c r="E180" s="77">
        <f t="shared" si="7"/>
        <v>0.0037508118083799673</v>
      </c>
      <c r="F180" s="8"/>
      <c r="G180" s="8"/>
      <c r="H180" s="8"/>
      <c r="I180" s="8"/>
      <c r="J180" s="8"/>
    </row>
    <row r="181" spans="1:10" s="9" customFormat="1" ht="12.75">
      <c r="A181" s="11" t="s">
        <v>189</v>
      </c>
      <c r="B181" s="95">
        <v>1</v>
      </c>
      <c r="C181" s="77">
        <f t="shared" si="6"/>
        <v>0.00018511662347278786</v>
      </c>
      <c r="D181" s="98">
        <v>192653.03</v>
      </c>
      <c r="E181" s="77">
        <f t="shared" si="7"/>
        <v>0.000301616530891594</v>
      </c>
      <c r="F181" s="8"/>
      <c r="G181" s="8"/>
      <c r="H181" s="8"/>
      <c r="I181" s="8"/>
      <c r="J181" s="8"/>
    </row>
    <row r="182" spans="1:10" s="9" customFormat="1" ht="12.75">
      <c r="A182" s="11" t="s">
        <v>190</v>
      </c>
      <c r="B182" s="95"/>
      <c r="C182" s="77">
        <f t="shared" si="6"/>
        <v>0</v>
      </c>
      <c r="D182" s="98"/>
      <c r="E182" s="77">
        <f t="shared" si="7"/>
        <v>0</v>
      </c>
      <c r="F182" s="8"/>
      <c r="G182" s="8"/>
      <c r="H182" s="8"/>
      <c r="I182" s="8"/>
      <c r="J182" s="8"/>
    </row>
    <row r="183" spans="1:10" s="9" customFormat="1" ht="12.75">
      <c r="A183" s="11" t="s">
        <v>191</v>
      </c>
      <c r="B183" s="95"/>
      <c r="C183" s="77">
        <f t="shared" si="6"/>
        <v>0</v>
      </c>
      <c r="D183" s="98"/>
      <c r="E183" s="77">
        <f t="shared" si="7"/>
        <v>0</v>
      </c>
      <c r="F183" s="8"/>
      <c r="G183" s="8"/>
      <c r="H183" s="8"/>
      <c r="I183" s="8"/>
      <c r="J183" s="8"/>
    </row>
    <row r="184" spans="1:10" s="9" customFormat="1" ht="12.75">
      <c r="A184" s="11" t="s">
        <v>192</v>
      </c>
      <c r="B184" s="95"/>
      <c r="C184" s="77">
        <f t="shared" si="6"/>
        <v>0</v>
      </c>
      <c r="D184" s="98"/>
      <c r="E184" s="77">
        <f t="shared" si="7"/>
        <v>0</v>
      </c>
      <c r="F184" s="8"/>
      <c r="G184" s="8"/>
      <c r="H184" s="8"/>
      <c r="I184" s="8"/>
      <c r="J184" s="8"/>
    </row>
    <row r="185" spans="1:10" s="9" customFormat="1" ht="12.75">
      <c r="A185" s="11" t="s">
        <v>193</v>
      </c>
      <c r="B185" s="95"/>
      <c r="C185" s="77">
        <f t="shared" si="6"/>
        <v>0</v>
      </c>
      <c r="D185" s="98"/>
      <c r="E185" s="77">
        <f t="shared" si="7"/>
        <v>0</v>
      </c>
      <c r="F185" s="8"/>
      <c r="G185" s="8"/>
      <c r="H185" s="8"/>
      <c r="I185" s="8"/>
      <c r="J185" s="8"/>
    </row>
    <row r="186" spans="1:10" s="9" customFormat="1" ht="12.75">
      <c r="A186" s="11" t="s">
        <v>194</v>
      </c>
      <c r="B186" s="95"/>
      <c r="C186" s="77">
        <f t="shared" si="6"/>
        <v>0</v>
      </c>
      <c r="D186" s="98"/>
      <c r="E186" s="77">
        <f t="shared" si="7"/>
        <v>0</v>
      </c>
      <c r="F186" s="8"/>
      <c r="G186" s="8"/>
      <c r="H186" s="8"/>
      <c r="I186" s="8"/>
      <c r="J186" s="8"/>
    </row>
    <row r="187" spans="1:10" s="9" customFormat="1" ht="12.75">
      <c r="A187" s="11" t="s">
        <v>195</v>
      </c>
      <c r="B187" s="95"/>
      <c r="C187" s="77">
        <f t="shared" si="6"/>
        <v>0</v>
      </c>
      <c r="D187" s="98"/>
      <c r="E187" s="77">
        <f t="shared" si="7"/>
        <v>0</v>
      </c>
      <c r="F187" s="8"/>
      <c r="G187" s="8"/>
      <c r="H187" s="8"/>
      <c r="I187" s="8"/>
      <c r="J187" s="8"/>
    </row>
    <row r="188" spans="1:10" s="97" customFormat="1" ht="12.75" customHeight="1" thickBot="1">
      <c r="A188" s="85" t="s">
        <v>96</v>
      </c>
      <c r="B188" s="86">
        <f>SUM(B173:B187)</f>
        <v>5402</v>
      </c>
      <c r="C188" s="87">
        <f>SUM(C173:C187)</f>
        <v>0.9999999999999999</v>
      </c>
      <c r="D188" s="88">
        <f>SUM(D173:D187)</f>
        <v>638734983.89</v>
      </c>
      <c r="E188" s="87">
        <f>SUM(E173:E187)</f>
        <v>1</v>
      </c>
      <c r="F188" s="43"/>
      <c r="G188" s="43"/>
      <c r="H188" s="43"/>
      <c r="I188" s="43"/>
      <c r="J188" s="43"/>
    </row>
    <row r="189" spans="1:10" s="9" customFormat="1" ht="12.75" customHeight="1" thickTop="1">
      <c r="A189" s="8"/>
      <c r="B189" s="8"/>
      <c r="C189" s="8"/>
      <c r="D189" s="8"/>
      <c r="E189" s="8"/>
      <c r="F189" s="8"/>
      <c r="G189" s="8"/>
      <c r="H189" s="8"/>
      <c r="I189" s="8"/>
      <c r="J189" s="8"/>
    </row>
    <row r="190" spans="1:10" s="9" customFormat="1" ht="12.75" customHeight="1">
      <c r="A190" s="91" t="s">
        <v>197</v>
      </c>
      <c r="B190" s="12" t="s">
        <v>143</v>
      </c>
      <c r="C190" s="12" t="s">
        <v>144</v>
      </c>
      <c r="D190" s="12" t="s">
        <v>145</v>
      </c>
      <c r="E190" s="12" t="s">
        <v>146</v>
      </c>
      <c r="F190" s="8"/>
      <c r="G190" s="8"/>
      <c r="H190" s="8"/>
      <c r="I190" s="8"/>
      <c r="J190" s="8"/>
    </row>
    <row r="191" spans="1:10" s="9" customFormat="1" ht="12.75" customHeight="1">
      <c r="A191" s="11" t="s">
        <v>198</v>
      </c>
      <c r="B191" s="95">
        <v>12</v>
      </c>
      <c r="C191" s="77">
        <f>B191/$B$211</f>
        <v>0.0022213994816734544</v>
      </c>
      <c r="D191" s="98">
        <v>1067.69</v>
      </c>
      <c r="E191" s="77">
        <f>D191/$D$211</f>
        <v>1.6715696289212065E-06</v>
      </c>
      <c r="F191" s="8"/>
      <c r="G191" s="8"/>
      <c r="H191" s="8"/>
      <c r="I191" s="8"/>
      <c r="J191" s="8"/>
    </row>
    <row r="192" spans="1:10" s="9" customFormat="1" ht="12.75" customHeight="1">
      <c r="A192" s="11" t="s">
        <v>199</v>
      </c>
      <c r="B192" s="95">
        <v>16</v>
      </c>
      <c r="C192" s="77">
        <f aca="true" t="shared" si="8" ref="C192:C210">B192/$B$211</f>
        <v>0.002961865975564606</v>
      </c>
      <c r="D192" s="98">
        <v>144140.04</v>
      </c>
      <c r="E192" s="77">
        <f aca="true" t="shared" si="9" ref="E192:E210">D192/$D$211</f>
        <v>0.00022566485887803376</v>
      </c>
      <c r="F192" s="8"/>
      <c r="G192" s="8"/>
      <c r="H192" s="8"/>
      <c r="I192" s="8"/>
      <c r="J192" s="8"/>
    </row>
    <row r="193" spans="1:10" s="9" customFormat="1" ht="12.75" customHeight="1">
      <c r="A193" s="11" t="s">
        <v>200</v>
      </c>
      <c r="B193" s="95">
        <v>340</v>
      </c>
      <c r="C193" s="77">
        <f t="shared" si="8"/>
        <v>0.06293965198074787</v>
      </c>
      <c r="D193" s="98">
        <v>6255774.95</v>
      </c>
      <c r="E193" s="77">
        <f t="shared" si="9"/>
        <v>0.009794007073013776</v>
      </c>
      <c r="F193" s="8"/>
      <c r="G193" s="8"/>
      <c r="H193" s="8"/>
      <c r="I193" s="8"/>
      <c r="J193" s="8"/>
    </row>
    <row r="194" spans="1:10" s="9" customFormat="1" ht="12.75" customHeight="1">
      <c r="A194" s="11" t="s">
        <v>201</v>
      </c>
      <c r="B194" s="95">
        <v>833</v>
      </c>
      <c r="C194" s="77">
        <f t="shared" si="8"/>
        <v>0.15420214735283228</v>
      </c>
      <c r="D194" s="98">
        <v>31877815.89</v>
      </c>
      <c r="E194" s="77">
        <f t="shared" si="9"/>
        <v>0.049907734340553754</v>
      </c>
      <c r="F194" s="8"/>
      <c r="G194" s="8"/>
      <c r="H194" s="8"/>
      <c r="I194" s="8"/>
      <c r="J194" s="8"/>
    </row>
    <row r="195" spans="1:10" s="9" customFormat="1" ht="12.75" customHeight="1">
      <c r="A195" s="11" t="s">
        <v>202</v>
      </c>
      <c r="B195" s="95">
        <v>988</v>
      </c>
      <c r="C195" s="77">
        <f t="shared" si="8"/>
        <v>0.1828952239911144</v>
      </c>
      <c r="D195" s="98">
        <v>61564352.4</v>
      </c>
      <c r="E195" s="77">
        <f t="shared" si="9"/>
        <v>0.09638481365943521</v>
      </c>
      <c r="F195" s="8"/>
      <c r="G195" s="8"/>
      <c r="H195" s="8"/>
      <c r="I195" s="8"/>
      <c r="J195" s="8"/>
    </row>
    <row r="196" spans="1:10" s="9" customFormat="1" ht="12.75" customHeight="1">
      <c r="A196" s="11" t="s">
        <v>203</v>
      </c>
      <c r="B196" s="95">
        <v>823</v>
      </c>
      <c r="C196" s="77">
        <f t="shared" si="8"/>
        <v>0.1523509811181044</v>
      </c>
      <c r="D196" s="98">
        <v>72078778.98</v>
      </c>
      <c r="E196" s="77">
        <f t="shared" si="9"/>
        <v>0.11284614245023579</v>
      </c>
      <c r="F196" s="8"/>
      <c r="G196" s="8"/>
      <c r="H196" s="8"/>
      <c r="I196" s="8"/>
      <c r="J196" s="8"/>
    </row>
    <row r="197" spans="1:10" s="9" customFormat="1" ht="12.75" customHeight="1">
      <c r="A197" s="11" t="s">
        <v>204</v>
      </c>
      <c r="B197" s="95">
        <v>1117</v>
      </c>
      <c r="C197" s="77">
        <f t="shared" si="8"/>
        <v>0.20677526841910404</v>
      </c>
      <c r="D197" s="98">
        <v>136532589.2</v>
      </c>
      <c r="E197" s="77">
        <f t="shared" si="9"/>
        <v>0.2137546754813621</v>
      </c>
      <c r="F197" s="8"/>
      <c r="G197" s="8"/>
      <c r="H197" s="8"/>
      <c r="I197" s="8"/>
      <c r="J197" s="8"/>
    </row>
    <row r="198" spans="1:10" s="9" customFormat="1" ht="12.75" customHeight="1">
      <c r="A198" s="11" t="s">
        <v>205</v>
      </c>
      <c r="B198" s="95">
        <v>534</v>
      </c>
      <c r="C198" s="77">
        <f t="shared" si="8"/>
        <v>0.09885227693446871</v>
      </c>
      <c r="D198" s="98">
        <v>92093726.64</v>
      </c>
      <c r="E198" s="77">
        <f t="shared" si="9"/>
        <v>0.14418143512217574</v>
      </c>
      <c r="F198" s="8"/>
      <c r="G198" s="8"/>
      <c r="H198" s="8"/>
      <c r="I198" s="8"/>
      <c r="J198" s="8"/>
    </row>
    <row r="199" spans="1:10" s="9" customFormat="1" ht="12.75" customHeight="1">
      <c r="A199" s="11" t="s">
        <v>206</v>
      </c>
      <c r="B199" s="95">
        <v>283</v>
      </c>
      <c r="C199" s="77">
        <f t="shared" si="8"/>
        <v>0.052388004442798966</v>
      </c>
      <c r="D199" s="98">
        <v>62847114.97</v>
      </c>
      <c r="E199" s="77">
        <f t="shared" si="9"/>
        <v>0.09839309972854601</v>
      </c>
      <c r="F199" s="8"/>
      <c r="G199" s="8"/>
      <c r="H199" s="8"/>
      <c r="I199" s="8"/>
      <c r="J199" s="8"/>
    </row>
    <row r="200" spans="1:10" s="9" customFormat="1" ht="12.75" customHeight="1">
      <c r="A200" s="11" t="s">
        <v>207</v>
      </c>
      <c r="B200" s="95">
        <v>164</v>
      </c>
      <c r="C200" s="77">
        <f t="shared" si="8"/>
        <v>0.030359126249537207</v>
      </c>
      <c r="D200" s="98">
        <v>44542746.81</v>
      </c>
      <c r="E200" s="77">
        <f t="shared" si="9"/>
        <v>0.06973588097324407</v>
      </c>
      <c r="F200" s="8"/>
      <c r="G200" s="8"/>
      <c r="H200" s="8"/>
      <c r="I200" s="8"/>
      <c r="J200" s="8"/>
    </row>
    <row r="201" spans="1:10" s="9" customFormat="1" ht="12.75" customHeight="1">
      <c r="A201" s="11" t="s">
        <v>208</v>
      </c>
      <c r="B201" s="95">
        <v>84</v>
      </c>
      <c r="C201" s="77">
        <f t="shared" si="8"/>
        <v>0.01554979637171418</v>
      </c>
      <c r="D201" s="98">
        <v>27061857.67</v>
      </c>
      <c r="E201" s="77">
        <f t="shared" si="9"/>
        <v>0.0423678964712233</v>
      </c>
      <c r="F201" s="8"/>
      <c r="G201" s="8"/>
      <c r="H201" s="8"/>
      <c r="I201" s="8"/>
      <c r="J201" s="8"/>
    </row>
    <row r="202" spans="1:10" s="9" customFormat="1" ht="12.75" customHeight="1">
      <c r="A202" s="11" t="s">
        <v>209</v>
      </c>
      <c r="B202" s="95">
        <v>63</v>
      </c>
      <c r="C202" s="77">
        <f t="shared" si="8"/>
        <v>0.011662347278785635</v>
      </c>
      <c r="D202" s="98">
        <v>23387236.7</v>
      </c>
      <c r="E202" s="77">
        <f t="shared" si="9"/>
        <v>0.036614929962921275</v>
      </c>
      <c r="F202" s="8"/>
      <c r="G202" s="8"/>
      <c r="H202" s="8"/>
      <c r="I202" s="8"/>
      <c r="J202" s="8"/>
    </row>
    <row r="203" spans="1:10" s="9" customFormat="1" ht="12.75" customHeight="1">
      <c r="A203" s="11" t="s">
        <v>210</v>
      </c>
      <c r="B203" s="95">
        <v>26</v>
      </c>
      <c r="C203" s="77">
        <f t="shared" si="8"/>
        <v>0.004813032210292484</v>
      </c>
      <c r="D203" s="98">
        <v>10957299.13</v>
      </c>
      <c r="E203" s="77">
        <f t="shared" si="9"/>
        <v>0.017154687634718654</v>
      </c>
      <c r="F203" s="8"/>
      <c r="G203" s="8"/>
      <c r="H203" s="8"/>
      <c r="I203" s="8"/>
      <c r="J203" s="8"/>
    </row>
    <row r="204" spans="1:10" s="9" customFormat="1" ht="12.75" customHeight="1">
      <c r="A204" s="11" t="s">
        <v>211</v>
      </c>
      <c r="B204" s="95">
        <v>29</v>
      </c>
      <c r="C204" s="77">
        <f t="shared" si="8"/>
        <v>0.005368382080710848</v>
      </c>
      <c r="D204" s="98">
        <v>13826244.93</v>
      </c>
      <c r="E204" s="77">
        <f t="shared" si="9"/>
        <v>0.021646293499998887</v>
      </c>
      <c r="F204" s="8"/>
      <c r="G204" s="8"/>
      <c r="H204" s="8"/>
      <c r="I204" s="8"/>
      <c r="J204" s="8"/>
    </row>
    <row r="205" spans="1:10" s="9" customFormat="1" ht="12.75" customHeight="1">
      <c r="A205" s="11" t="s">
        <v>212</v>
      </c>
      <c r="B205" s="95">
        <v>50</v>
      </c>
      <c r="C205" s="77">
        <f t="shared" si="8"/>
        <v>0.009255831173639394</v>
      </c>
      <c r="D205" s="98">
        <v>27055332.63</v>
      </c>
      <c r="E205" s="77">
        <f t="shared" si="9"/>
        <v>0.04235768090425957</v>
      </c>
      <c r="F205" s="8"/>
      <c r="G205" s="8"/>
      <c r="H205" s="8"/>
      <c r="I205" s="8"/>
      <c r="J205" s="8"/>
    </row>
    <row r="206" spans="1:10" s="9" customFormat="1" ht="12.75" customHeight="1">
      <c r="A206" s="11" t="s">
        <v>213</v>
      </c>
      <c r="B206" s="95">
        <v>21</v>
      </c>
      <c r="C206" s="77">
        <f t="shared" si="8"/>
        <v>0.003887449092928545</v>
      </c>
      <c r="D206" s="98">
        <v>13371768.58</v>
      </c>
      <c r="E206" s="77">
        <f t="shared" si="9"/>
        <v>0.02093476781021724</v>
      </c>
      <c r="F206" s="8"/>
      <c r="G206" s="8"/>
      <c r="H206" s="8"/>
      <c r="I206" s="8"/>
      <c r="J206" s="8"/>
    </row>
    <row r="207" spans="1:10" s="9" customFormat="1" ht="12.75" customHeight="1">
      <c r="A207" s="11" t="s">
        <v>214</v>
      </c>
      <c r="B207" s="95">
        <v>12</v>
      </c>
      <c r="C207" s="77">
        <f t="shared" si="8"/>
        <v>0.0022213994816734544</v>
      </c>
      <c r="D207" s="98">
        <v>8938493.09</v>
      </c>
      <c r="E207" s="77">
        <f t="shared" si="9"/>
        <v>0.01399405593155885</v>
      </c>
      <c r="F207" s="8"/>
      <c r="G207" s="8"/>
      <c r="H207" s="8"/>
      <c r="I207" s="8"/>
      <c r="J207" s="8"/>
    </row>
    <row r="208" spans="1:10" s="9" customFormat="1" ht="12.75" customHeight="1">
      <c r="A208" s="11" t="s">
        <v>215</v>
      </c>
      <c r="B208" s="95">
        <v>5</v>
      </c>
      <c r="C208" s="77">
        <f t="shared" si="8"/>
        <v>0.0009255831173639393</v>
      </c>
      <c r="D208" s="98">
        <v>4284304.67</v>
      </c>
      <c r="E208" s="77">
        <f t="shared" si="9"/>
        <v>0.006707483977013264</v>
      </c>
      <c r="F208" s="8"/>
      <c r="G208" s="8"/>
      <c r="H208" s="8"/>
      <c r="I208" s="8"/>
      <c r="J208" s="8"/>
    </row>
    <row r="209" spans="1:10" s="9" customFormat="1" ht="12.75" customHeight="1">
      <c r="A209" s="11" t="s">
        <v>216</v>
      </c>
      <c r="B209" s="95">
        <v>2</v>
      </c>
      <c r="C209" s="77">
        <f t="shared" si="8"/>
        <v>0.00037023324694557573</v>
      </c>
      <c r="D209" s="98">
        <v>1914338.92</v>
      </c>
      <c r="E209" s="77">
        <f t="shared" si="9"/>
        <v>0.0029970785510155785</v>
      </c>
      <c r="F209" s="8"/>
      <c r="G209" s="8"/>
      <c r="H209" s="8"/>
      <c r="I209" s="8"/>
      <c r="J209" s="8"/>
    </row>
    <row r="210" spans="1:10" s="9" customFormat="1" ht="12.75" customHeight="1">
      <c r="A210" s="11" t="s">
        <v>217</v>
      </c>
      <c r="B210" s="95"/>
      <c r="C210" s="77">
        <f t="shared" si="8"/>
        <v>0</v>
      </c>
      <c r="D210" s="95"/>
      <c r="E210" s="77">
        <f t="shared" si="9"/>
        <v>0</v>
      </c>
      <c r="F210" s="8"/>
      <c r="G210" s="8"/>
      <c r="H210" s="8"/>
      <c r="I210" s="8"/>
      <c r="J210" s="8"/>
    </row>
    <row r="211" spans="1:10" s="9" customFormat="1" ht="12.75" customHeight="1" thickBot="1">
      <c r="A211" s="85" t="s">
        <v>96</v>
      </c>
      <c r="B211" s="86">
        <f>SUM(B191:B210)</f>
        <v>5402</v>
      </c>
      <c r="C211" s="87">
        <f>SUM(C191:C210)</f>
        <v>1</v>
      </c>
      <c r="D211" s="88">
        <f>SUM(D191:D210)</f>
        <v>638734983.89</v>
      </c>
      <c r="E211" s="87">
        <f>SUM(E191:E210)</f>
        <v>1</v>
      </c>
      <c r="F211" s="8"/>
      <c r="G211" s="8"/>
      <c r="H211" s="8"/>
      <c r="I211" s="8"/>
      <c r="J211" s="8"/>
    </row>
    <row r="212" spans="1:10" s="9" customFormat="1" ht="12.75" customHeight="1" thickTop="1">
      <c r="A212" s="8"/>
      <c r="B212" s="8"/>
      <c r="C212" s="8"/>
      <c r="D212" s="8"/>
      <c r="E212" s="8"/>
      <c r="F212" s="8"/>
      <c r="G212" s="8"/>
      <c r="H212" s="8"/>
      <c r="I212" s="8"/>
      <c r="J212" s="8"/>
    </row>
    <row r="213" spans="1:10" s="9" customFormat="1" ht="12.75">
      <c r="A213" s="91" t="s">
        <v>218</v>
      </c>
      <c r="B213" s="12" t="s">
        <v>143</v>
      </c>
      <c r="C213" s="12" t="s">
        <v>144</v>
      </c>
      <c r="D213" s="12" t="s">
        <v>145</v>
      </c>
      <c r="E213" s="12" t="s">
        <v>146</v>
      </c>
      <c r="F213" s="8"/>
      <c r="G213" s="8"/>
      <c r="H213" s="8"/>
      <c r="I213" s="8"/>
      <c r="J213" s="8"/>
    </row>
    <row r="214" spans="1:10" s="9" customFormat="1" ht="12.75">
      <c r="A214" s="11" t="s">
        <v>219</v>
      </c>
      <c r="B214" s="95">
        <v>195</v>
      </c>
      <c r="C214" s="77">
        <f>B214/$B$226</f>
        <v>0.03609774157719363</v>
      </c>
      <c r="D214" s="99">
        <v>23271284.27</v>
      </c>
      <c r="E214" s="77">
        <f>D214/$D$226</f>
        <v>0.03643339547220992</v>
      </c>
      <c r="F214" s="8"/>
      <c r="G214" s="8"/>
      <c r="H214" s="8"/>
      <c r="I214" s="8"/>
      <c r="J214" s="8"/>
    </row>
    <row r="215" spans="1:10" s="9" customFormat="1" ht="12.75">
      <c r="A215" s="11" t="s">
        <v>220</v>
      </c>
      <c r="B215" s="95">
        <v>337</v>
      </c>
      <c r="C215" s="77">
        <f aca="true" t="shared" si="10" ref="C215:C225">B215/$B$226</f>
        <v>0.062384302110329505</v>
      </c>
      <c r="D215" s="99">
        <v>33292866.87</v>
      </c>
      <c r="E215" s="77">
        <f aca="true" t="shared" si="11" ref="E215:E225">D215/$D$226</f>
        <v>0.052123130421385444</v>
      </c>
      <c r="F215" s="8"/>
      <c r="G215" s="8"/>
      <c r="H215" s="8"/>
      <c r="I215" s="8"/>
      <c r="J215" s="8"/>
    </row>
    <row r="216" spans="1:10" s="9" customFormat="1" ht="12.75">
      <c r="A216" s="11" t="s">
        <v>221</v>
      </c>
      <c r="B216" s="95">
        <v>417</v>
      </c>
      <c r="C216" s="77">
        <f t="shared" si="10"/>
        <v>0.07719363198815253</v>
      </c>
      <c r="D216" s="99">
        <v>104876942.24</v>
      </c>
      <c r="E216" s="77">
        <f t="shared" si="11"/>
        <v>0.16419476760343132</v>
      </c>
      <c r="F216" s="8"/>
      <c r="G216" s="8"/>
      <c r="H216" s="8"/>
      <c r="I216" s="8"/>
      <c r="J216" s="8"/>
    </row>
    <row r="217" spans="1:10" s="9" customFormat="1" ht="12.75">
      <c r="A217" s="11" t="s">
        <v>222</v>
      </c>
      <c r="B217" s="95">
        <v>299</v>
      </c>
      <c r="C217" s="77">
        <f t="shared" si="10"/>
        <v>0.05534987041836357</v>
      </c>
      <c r="D217" s="99">
        <v>23548287.13</v>
      </c>
      <c r="E217" s="77">
        <f t="shared" si="11"/>
        <v>0.03686706963596561</v>
      </c>
      <c r="F217" s="8"/>
      <c r="G217" s="8"/>
      <c r="H217" s="8"/>
      <c r="I217" s="8"/>
      <c r="J217" s="8"/>
    </row>
    <row r="218" spans="1:10" s="9" customFormat="1" ht="12.75">
      <c r="A218" s="11" t="s">
        <v>223</v>
      </c>
      <c r="B218" s="95">
        <v>566</v>
      </c>
      <c r="C218" s="77">
        <f t="shared" si="10"/>
        <v>0.10477600888559793</v>
      </c>
      <c r="D218" s="99">
        <v>52561907.99</v>
      </c>
      <c r="E218" s="77">
        <f t="shared" si="11"/>
        <v>0.08229063589078749</v>
      </c>
      <c r="F218" s="8"/>
      <c r="G218" s="8"/>
      <c r="H218" s="8"/>
      <c r="I218" s="8"/>
      <c r="J218" s="8"/>
    </row>
    <row r="219" spans="1:10" s="9" customFormat="1" ht="12.75">
      <c r="A219" s="11" t="s">
        <v>224</v>
      </c>
      <c r="B219" s="95">
        <v>0</v>
      </c>
      <c r="C219" s="77">
        <f t="shared" si="10"/>
        <v>0</v>
      </c>
      <c r="D219" s="99">
        <v>0</v>
      </c>
      <c r="E219" s="77">
        <f t="shared" si="11"/>
        <v>0</v>
      </c>
      <c r="F219" s="8"/>
      <c r="G219" s="8"/>
      <c r="H219" s="8"/>
      <c r="I219" s="8"/>
      <c r="J219" s="8"/>
    </row>
    <row r="220" spans="1:10" s="9" customFormat="1" ht="12.75">
      <c r="A220" s="11" t="s">
        <v>225</v>
      </c>
      <c r="B220" s="95">
        <v>1099</v>
      </c>
      <c r="C220" s="77">
        <f t="shared" si="10"/>
        <v>0.20344316919659386</v>
      </c>
      <c r="D220" s="99">
        <v>88403220.2</v>
      </c>
      <c r="E220" s="77">
        <f t="shared" si="11"/>
        <v>0.1384035984088581</v>
      </c>
      <c r="F220" s="8"/>
      <c r="G220" s="8"/>
      <c r="H220" s="8"/>
      <c r="I220" s="8"/>
      <c r="J220" s="8"/>
    </row>
    <row r="221" spans="1:10" s="9" customFormat="1" ht="12.75">
      <c r="A221" s="11" t="s">
        <v>226</v>
      </c>
      <c r="B221" s="95">
        <v>766</v>
      </c>
      <c r="C221" s="77">
        <f t="shared" si="10"/>
        <v>0.1417993335801555</v>
      </c>
      <c r="D221" s="99">
        <v>131277911.37</v>
      </c>
      <c r="E221" s="77">
        <f t="shared" si="11"/>
        <v>0.20552798058828117</v>
      </c>
      <c r="F221" s="8"/>
      <c r="G221" s="8"/>
      <c r="H221" s="8"/>
      <c r="I221" s="8"/>
      <c r="J221" s="8"/>
    </row>
    <row r="222" spans="1:10" s="9" customFormat="1" ht="12.75">
      <c r="A222" s="11" t="s">
        <v>227</v>
      </c>
      <c r="B222" s="95">
        <v>486</v>
      </c>
      <c r="C222" s="77">
        <f t="shared" si="10"/>
        <v>0.0899666790077749</v>
      </c>
      <c r="D222" s="99">
        <v>62555433.75</v>
      </c>
      <c r="E222" s="77">
        <f t="shared" si="11"/>
        <v>0.09793644520459366</v>
      </c>
      <c r="F222" s="8"/>
      <c r="G222" s="8"/>
      <c r="H222" s="8"/>
      <c r="I222" s="8"/>
      <c r="J222" s="8"/>
    </row>
    <row r="223" spans="1:10" s="9" customFormat="1" ht="12.75">
      <c r="A223" s="11" t="s">
        <v>228</v>
      </c>
      <c r="B223" s="95">
        <v>168</v>
      </c>
      <c r="C223" s="77">
        <f t="shared" si="10"/>
        <v>0.03109959274342836</v>
      </c>
      <c r="D223" s="99">
        <v>14560512.41</v>
      </c>
      <c r="E223" s="77">
        <f t="shared" si="11"/>
        <v>0.022795858653809925</v>
      </c>
      <c r="F223" s="8"/>
      <c r="G223" s="8"/>
      <c r="H223" s="8"/>
      <c r="I223" s="8"/>
      <c r="J223" s="8"/>
    </row>
    <row r="224" spans="1:10" s="9" customFormat="1" ht="12.75">
      <c r="A224" s="11" t="s">
        <v>229</v>
      </c>
      <c r="B224" s="95">
        <v>584</v>
      </c>
      <c r="C224" s="77">
        <f t="shared" si="10"/>
        <v>0.10810810810810811</v>
      </c>
      <c r="D224" s="99">
        <v>58598386.65</v>
      </c>
      <c r="E224" s="77">
        <f t="shared" si="11"/>
        <v>0.0917413138906629</v>
      </c>
      <c r="F224" s="8"/>
      <c r="G224" s="8"/>
      <c r="H224" s="8"/>
      <c r="I224" s="8"/>
      <c r="J224" s="8"/>
    </row>
    <row r="225" spans="1:10" s="9" customFormat="1" ht="12.75">
      <c r="A225" s="11" t="s">
        <v>230</v>
      </c>
      <c r="B225" s="95">
        <v>485</v>
      </c>
      <c r="C225" s="77">
        <f t="shared" si="10"/>
        <v>0.08978156238430211</v>
      </c>
      <c r="D225" s="99">
        <v>45788231.01</v>
      </c>
      <c r="E225" s="77">
        <f t="shared" si="11"/>
        <v>0.07168580423001449</v>
      </c>
      <c r="F225" s="8"/>
      <c r="G225" s="8"/>
      <c r="H225" s="8"/>
      <c r="I225" s="8"/>
      <c r="J225" s="8"/>
    </row>
    <row r="226" spans="1:10" s="97" customFormat="1" ht="12.75" customHeight="1" thickBot="1">
      <c r="A226" s="85" t="s">
        <v>96</v>
      </c>
      <c r="B226" s="86">
        <f>SUM(B214:B225)</f>
        <v>5402</v>
      </c>
      <c r="C226" s="87">
        <f>SUM(C214:C225)</f>
        <v>1</v>
      </c>
      <c r="D226" s="88">
        <f>SUM(D214:D225)</f>
        <v>638734983.89</v>
      </c>
      <c r="E226" s="87">
        <f>SUM(E214:E225)</f>
        <v>1</v>
      </c>
      <c r="F226" s="43"/>
      <c r="G226" s="43"/>
      <c r="H226" s="43"/>
      <c r="I226" s="43"/>
      <c r="J226" s="43"/>
    </row>
    <row r="227" spans="1:10" s="9" customFormat="1" ht="12.75" customHeight="1" thickTop="1">
      <c r="A227" s="8"/>
      <c r="B227" s="8"/>
      <c r="C227" s="8"/>
      <c r="D227" s="8"/>
      <c r="E227" s="8"/>
      <c r="F227" s="8"/>
      <c r="G227" s="8"/>
      <c r="H227" s="8"/>
      <c r="I227" s="8"/>
      <c r="J227" s="8"/>
    </row>
    <row r="228" spans="1:10" s="9" customFormat="1" ht="12.75" customHeight="1">
      <c r="A228" s="91" t="s">
        <v>231</v>
      </c>
      <c r="B228" s="12" t="s">
        <v>143</v>
      </c>
      <c r="C228" s="12" t="s">
        <v>144</v>
      </c>
      <c r="D228" s="12" t="s">
        <v>145</v>
      </c>
      <c r="E228" s="12" t="s">
        <v>146</v>
      </c>
      <c r="F228" s="8"/>
      <c r="G228" s="8"/>
      <c r="H228" s="8"/>
      <c r="I228" s="8"/>
      <c r="J228" s="8"/>
    </row>
    <row r="229" spans="1:10" s="9" customFormat="1" ht="12.75">
      <c r="A229" s="11" t="s">
        <v>232</v>
      </c>
      <c r="B229" s="95">
        <v>10522</v>
      </c>
      <c r="C229" s="100">
        <f>B229/$B$233</f>
        <v>0.8616820899189256</v>
      </c>
      <c r="D229" s="99">
        <v>515270952.76</v>
      </c>
      <c r="E229" s="77">
        <f>D229/$D$233</f>
        <v>0.806705387611488</v>
      </c>
      <c r="F229" s="8"/>
      <c r="G229" s="8"/>
      <c r="H229" s="8"/>
      <c r="I229" s="8"/>
      <c r="J229" s="8"/>
    </row>
    <row r="230" spans="1:10" s="9" customFormat="1" ht="12.75">
      <c r="A230" s="11" t="s">
        <v>233</v>
      </c>
      <c r="B230" s="101" t="s">
        <v>24</v>
      </c>
      <c r="C230" s="101" t="s">
        <v>24</v>
      </c>
      <c r="D230" s="102" t="s">
        <v>24</v>
      </c>
      <c r="E230" s="103" t="s">
        <v>24</v>
      </c>
      <c r="F230" s="104"/>
      <c r="G230" s="105"/>
      <c r="H230" s="8"/>
      <c r="I230" s="8"/>
      <c r="J230" s="8"/>
    </row>
    <row r="231" spans="1:10" s="9" customFormat="1" ht="12.75">
      <c r="A231" s="11" t="s">
        <v>234</v>
      </c>
      <c r="B231" s="95">
        <v>1689</v>
      </c>
      <c r="C231" s="100">
        <f>B231/$B$233</f>
        <v>0.13831791008107444</v>
      </c>
      <c r="D231" s="99">
        <v>123464031.13</v>
      </c>
      <c r="E231" s="77">
        <f>D231/$D$233</f>
        <v>0.19329461238851198</v>
      </c>
      <c r="F231" s="8"/>
      <c r="G231" s="8"/>
      <c r="H231" s="8"/>
      <c r="I231" s="8"/>
      <c r="J231" s="8"/>
    </row>
    <row r="232" spans="1:10" s="9" customFormat="1" ht="12.75">
      <c r="A232" s="11" t="s">
        <v>235</v>
      </c>
      <c r="B232" s="101" t="s">
        <v>24</v>
      </c>
      <c r="C232" s="101" t="s">
        <v>24</v>
      </c>
      <c r="D232" s="106" t="s">
        <v>24</v>
      </c>
      <c r="E232" s="101" t="s">
        <v>24</v>
      </c>
      <c r="F232" s="8"/>
      <c r="G232" s="8"/>
      <c r="H232" s="8"/>
      <c r="I232" s="8"/>
      <c r="J232" s="8"/>
    </row>
    <row r="233" spans="1:10" s="9" customFormat="1" ht="12.75" customHeight="1" thickBot="1">
      <c r="A233" s="85" t="s">
        <v>96</v>
      </c>
      <c r="B233" s="86">
        <f>SUM(B229:B232)</f>
        <v>12211</v>
      </c>
      <c r="C233" s="107">
        <f>SUM(C229:C232)</f>
        <v>1</v>
      </c>
      <c r="D233" s="88">
        <f>SUM(D229:D232)</f>
        <v>638734983.89</v>
      </c>
      <c r="E233" s="107">
        <f>SUM(E229:E232)</f>
        <v>1</v>
      </c>
      <c r="F233" s="8"/>
      <c r="G233" s="8"/>
      <c r="H233" s="8"/>
      <c r="I233" s="8"/>
      <c r="J233" s="8"/>
    </row>
    <row r="234" spans="1:10" s="9" customFormat="1" ht="12.75" customHeight="1" thickTop="1">
      <c r="A234" s="8"/>
      <c r="B234" s="8"/>
      <c r="C234" s="8"/>
      <c r="D234" s="8"/>
      <c r="E234" s="8"/>
      <c r="F234" s="8"/>
      <c r="G234" s="8"/>
      <c r="H234" s="8"/>
      <c r="I234" s="8"/>
      <c r="J234" s="8"/>
    </row>
    <row r="235" spans="1:10" s="9" customFormat="1" ht="14.25">
      <c r="A235" s="91" t="s">
        <v>236</v>
      </c>
      <c r="B235" s="12" t="s">
        <v>143</v>
      </c>
      <c r="C235" s="12" t="s">
        <v>144</v>
      </c>
      <c r="D235" s="12" t="s">
        <v>145</v>
      </c>
      <c r="E235" s="12" t="s">
        <v>146</v>
      </c>
      <c r="F235" s="8"/>
      <c r="G235" s="8"/>
      <c r="H235" s="8"/>
      <c r="I235" s="8"/>
      <c r="J235" s="8"/>
    </row>
    <row r="236" spans="1:10" s="9" customFormat="1" ht="12.75">
      <c r="A236" s="11" t="s">
        <v>237</v>
      </c>
      <c r="B236" s="95">
        <v>148</v>
      </c>
      <c r="C236" s="77">
        <f>B236/$B$249</f>
        <v>0.012120219474244534</v>
      </c>
      <c r="D236" s="98">
        <v>3398386.34</v>
      </c>
      <c r="E236" s="77">
        <f>D236/$D$249</f>
        <v>0.005320495081235843</v>
      </c>
      <c r="F236" s="8"/>
      <c r="G236" s="8"/>
      <c r="H236" s="8"/>
      <c r="I236" s="8"/>
      <c r="J236" s="8"/>
    </row>
    <row r="237" spans="1:10" s="9" customFormat="1" ht="12.75">
      <c r="A237" s="11" t="s">
        <v>238</v>
      </c>
      <c r="B237" s="95">
        <v>3467</v>
      </c>
      <c r="C237" s="77">
        <f aca="true" t="shared" si="12" ref="C237:C248">B237/$B$249</f>
        <v>0.2839243305216608</v>
      </c>
      <c r="D237" s="98">
        <v>264003909.19</v>
      </c>
      <c r="E237" s="77">
        <f aca="true" t="shared" si="13" ref="E237:E248">D237/$D$249</f>
        <v>0.4133230774086825</v>
      </c>
      <c r="F237" s="8"/>
      <c r="G237" s="8"/>
      <c r="H237" s="8"/>
      <c r="I237" s="8"/>
      <c r="J237" s="8"/>
    </row>
    <row r="238" spans="1:10" s="9" customFormat="1" ht="12.75">
      <c r="A238" s="11" t="s">
        <v>239</v>
      </c>
      <c r="B238" s="95">
        <v>1028</v>
      </c>
      <c r="C238" s="77">
        <f t="shared" si="12"/>
        <v>0.08418638932110392</v>
      </c>
      <c r="D238" s="98">
        <v>54649834.5</v>
      </c>
      <c r="E238" s="77">
        <f t="shared" si="13"/>
        <v>0.08555948222402604</v>
      </c>
      <c r="F238" s="8"/>
      <c r="G238" s="8"/>
      <c r="H238" s="8"/>
      <c r="I238" s="8"/>
      <c r="J238" s="8"/>
    </row>
    <row r="239" spans="1:10" s="9" customFormat="1" ht="12.75">
      <c r="A239" s="11" t="s">
        <v>240</v>
      </c>
      <c r="B239" s="95">
        <v>973</v>
      </c>
      <c r="C239" s="77">
        <f t="shared" si="12"/>
        <v>0.07968225370567521</v>
      </c>
      <c r="D239" s="98">
        <v>45185845.75</v>
      </c>
      <c r="E239" s="77">
        <f t="shared" si="13"/>
        <v>0.07074271315908025</v>
      </c>
      <c r="F239" s="8"/>
      <c r="G239" s="8"/>
      <c r="H239" s="8"/>
      <c r="I239" s="8"/>
      <c r="J239" s="8"/>
    </row>
    <row r="240" spans="1:10" s="9" customFormat="1" ht="12.75">
      <c r="A240" s="11" t="s">
        <v>241</v>
      </c>
      <c r="B240" s="95">
        <v>1343</v>
      </c>
      <c r="C240" s="77">
        <f t="shared" si="12"/>
        <v>0.10998280239128655</v>
      </c>
      <c r="D240" s="98">
        <v>62235842.89</v>
      </c>
      <c r="E240" s="77">
        <f t="shared" si="13"/>
        <v>0.09743609550078751</v>
      </c>
      <c r="F240" s="8"/>
      <c r="G240" s="8"/>
      <c r="H240" s="8"/>
      <c r="I240" s="8"/>
      <c r="J240" s="8"/>
    </row>
    <row r="241" spans="1:10" s="9" customFormat="1" ht="12.75">
      <c r="A241" s="11" t="s">
        <v>242</v>
      </c>
      <c r="B241" s="95">
        <v>1069</v>
      </c>
      <c r="C241" s="77">
        <f t="shared" si="12"/>
        <v>0.08754401768896897</v>
      </c>
      <c r="D241" s="98">
        <v>41049236.2</v>
      </c>
      <c r="E241" s="77">
        <f t="shared" si="13"/>
        <v>0.064266459854764</v>
      </c>
      <c r="F241" s="8"/>
      <c r="G241" s="8"/>
      <c r="H241" s="8"/>
      <c r="I241" s="8"/>
      <c r="J241" s="8"/>
    </row>
    <row r="242" spans="1:10" s="9" customFormat="1" ht="12.75">
      <c r="A242" s="11" t="s">
        <v>243</v>
      </c>
      <c r="B242" s="95">
        <v>585</v>
      </c>
      <c r="C242" s="77">
        <f t="shared" si="12"/>
        <v>0.0479076242731963</v>
      </c>
      <c r="D242" s="98">
        <v>26441349.86</v>
      </c>
      <c r="E242" s="77">
        <f t="shared" si="13"/>
        <v>0.04139643283505137</v>
      </c>
      <c r="F242" s="8"/>
      <c r="G242" s="8"/>
      <c r="H242" s="8"/>
      <c r="I242" s="8"/>
      <c r="J242" s="8"/>
    </row>
    <row r="243" spans="1:10" s="9" customFormat="1" ht="12.75">
      <c r="A243" s="11" t="s">
        <v>244</v>
      </c>
      <c r="B243" s="95">
        <v>513</v>
      </c>
      <c r="C243" s="77">
        <f t="shared" si="12"/>
        <v>0.042011301285725985</v>
      </c>
      <c r="D243" s="98">
        <v>23308917.97</v>
      </c>
      <c r="E243" s="77">
        <f t="shared" si="13"/>
        <v>0.03649231458725636</v>
      </c>
      <c r="F243" s="8"/>
      <c r="G243" s="8"/>
      <c r="H243" s="8"/>
      <c r="I243" s="8"/>
      <c r="J243" s="8"/>
    </row>
    <row r="244" spans="1:10" s="9" customFormat="1" ht="12.75">
      <c r="A244" s="11" t="s">
        <v>245</v>
      </c>
      <c r="B244" s="95">
        <v>834</v>
      </c>
      <c r="C244" s="77">
        <f t="shared" si="12"/>
        <v>0.06829907460486447</v>
      </c>
      <c r="D244" s="98">
        <v>43837296.75</v>
      </c>
      <c r="E244" s="77">
        <f t="shared" si="13"/>
        <v>0.0686314322146937</v>
      </c>
      <c r="F244" s="8"/>
      <c r="G244" s="8"/>
      <c r="H244" s="8"/>
      <c r="I244" s="8"/>
      <c r="J244" s="8"/>
    </row>
    <row r="245" spans="1:10" s="9" customFormat="1" ht="12.75">
      <c r="A245" s="11" t="s">
        <v>246</v>
      </c>
      <c r="B245" s="95">
        <v>611</v>
      </c>
      <c r="C245" s="77">
        <f t="shared" si="12"/>
        <v>0.05003685201867169</v>
      </c>
      <c r="D245" s="98">
        <v>26238989.78</v>
      </c>
      <c r="E245" s="77">
        <f t="shared" si="13"/>
        <v>0.0410796189997302</v>
      </c>
      <c r="F245" s="8"/>
      <c r="G245" s="8"/>
      <c r="H245" s="8"/>
      <c r="I245" s="8"/>
      <c r="J245" s="8"/>
    </row>
    <row r="246" spans="1:10" s="9" customFormat="1" ht="12.75">
      <c r="A246" s="11" t="s">
        <v>247</v>
      </c>
      <c r="B246" s="95">
        <v>1044</v>
      </c>
      <c r="C246" s="77">
        <f t="shared" si="12"/>
        <v>0.08549668331831954</v>
      </c>
      <c r="D246" s="98">
        <v>35619797.91</v>
      </c>
      <c r="E246" s="77">
        <f t="shared" si="13"/>
        <v>0.05576616094059799</v>
      </c>
      <c r="F246" s="8"/>
      <c r="G246" s="8"/>
      <c r="H246" s="8"/>
      <c r="I246" s="8"/>
      <c r="J246" s="8"/>
    </row>
    <row r="247" spans="1:10" s="9" customFormat="1" ht="12.75">
      <c r="A247" s="11" t="s">
        <v>248</v>
      </c>
      <c r="B247" s="95">
        <v>428</v>
      </c>
      <c r="C247" s="77">
        <f t="shared" si="12"/>
        <v>0.035050364425517976</v>
      </c>
      <c r="D247" s="98">
        <v>9996596.3</v>
      </c>
      <c r="E247" s="77">
        <f t="shared" si="13"/>
        <v>0.01565061653444924</v>
      </c>
      <c r="F247" s="8"/>
      <c r="G247" s="8"/>
      <c r="H247" s="8"/>
      <c r="I247" s="8"/>
      <c r="J247" s="8"/>
    </row>
    <row r="248" spans="1:10" s="9" customFormat="1" ht="12.75">
      <c r="A248" s="11" t="s">
        <v>249</v>
      </c>
      <c r="B248" s="95">
        <v>168</v>
      </c>
      <c r="C248" s="77">
        <f t="shared" si="12"/>
        <v>0.013758086970764066</v>
      </c>
      <c r="D248" s="98">
        <v>2768980.45</v>
      </c>
      <c r="E248" s="77">
        <f t="shared" si="13"/>
        <v>0.004335100659645193</v>
      </c>
      <c r="F248" s="8"/>
      <c r="G248" s="8"/>
      <c r="H248" s="8"/>
      <c r="I248" s="8"/>
      <c r="J248" s="8"/>
    </row>
    <row r="249" spans="1:10" s="9" customFormat="1" ht="12.75" customHeight="1" thickBot="1">
      <c r="A249" s="85" t="s">
        <v>96</v>
      </c>
      <c r="B249" s="86">
        <f>SUM(B236:B248)</f>
        <v>12211</v>
      </c>
      <c r="C249" s="87">
        <f>SUM(C236:C248)</f>
        <v>1</v>
      </c>
      <c r="D249" s="88">
        <f>SUM(D236:D248)</f>
        <v>638734983.8899999</v>
      </c>
      <c r="E249" s="87">
        <f>SUM(E236:E248)</f>
        <v>1</v>
      </c>
      <c r="F249" s="8"/>
      <c r="G249" s="8"/>
      <c r="H249" s="8"/>
      <c r="I249" s="8"/>
      <c r="J249" s="8"/>
    </row>
    <row r="250" spans="1:10" s="9" customFormat="1" ht="12.75" customHeight="1" thickTop="1">
      <c r="A250" s="8"/>
      <c r="B250" s="8"/>
      <c r="C250" s="108"/>
      <c r="D250" s="8"/>
      <c r="E250" s="108"/>
      <c r="F250" s="8"/>
      <c r="G250" s="8"/>
      <c r="H250" s="8"/>
      <c r="I250" s="8"/>
      <c r="J250" s="8"/>
    </row>
    <row r="251" spans="1:10" s="9" customFormat="1" ht="14.25">
      <c r="A251" s="91" t="s">
        <v>250</v>
      </c>
      <c r="B251" s="12" t="s">
        <v>143</v>
      </c>
      <c r="C251" s="109" t="s">
        <v>144</v>
      </c>
      <c r="D251" s="12" t="s">
        <v>145</v>
      </c>
      <c r="E251" s="109" t="s">
        <v>146</v>
      </c>
      <c r="F251" s="8"/>
      <c r="G251" s="8"/>
      <c r="H251" s="8"/>
      <c r="I251" s="8"/>
      <c r="J251" s="8"/>
    </row>
    <row r="252" spans="1:10" s="9" customFormat="1" ht="12.75">
      <c r="A252" s="11" t="s">
        <v>251</v>
      </c>
      <c r="B252" s="95">
        <f>B130+B131+B132+B133+B129</f>
        <v>4970</v>
      </c>
      <c r="C252" s="77">
        <f>B252/$B$257</f>
        <v>0.4070100728851036</v>
      </c>
      <c r="D252" s="98">
        <f>D130+D131+D132+D133+D129</f>
        <v>383394507.9099992</v>
      </c>
      <c r="E252" s="77">
        <f>D252/$D$257</f>
        <v>0.6002403462779888</v>
      </c>
      <c r="F252" s="8"/>
      <c r="G252" s="8"/>
      <c r="H252" s="8"/>
      <c r="I252" s="8"/>
      <c r="J252" s="8"/>
    </row>
    <row r="253" spans="1:10" s="9" customFormat="1" ht="12.75">
      <c r="A253" s="11" t="s">
        <v>252</v>
      </c>
      <c r="B253" s="95">
        <f>B138</f>
        <v>5227</v>
      </c>
      <c r="C253" s="77">
        <f>B253/$B$257</f>
        <v>0.4280566702153796</v>
      </c>
      <c r="D253" s="98">
        <f>D138</f>
        <v>149422092.6699997</v>
      </c>
      <c r="E253" s="77">
        <f>D253/$D$257</f>
        <v>0.23393441167101078</v>
      </c>
      <c r="F253" s="8"/>
      <c r="G253" s="8"/>
      <c r="H253" s="8"/>
      <c r="I253" s="8"/>
      <c r="J253" s="8"/>
    </row>
    <row r="254" spans="1:10" s="9" customFormat="1" ht="12.75">
      <c r="A254" s="75" t="s">
        <v>253</v>
      </c>
      <c r="B254" s="95">
        <f>B139</f>
        <v>1196</v>
      </c>
      <c r="C254" s="77">
        <f>B254/$B$257</f>
        <v>0.09794447629186799</v>
      </c>
      <c r="D254" s="98">
        <f>D139</f>
        <v>50523419.700000025</v>
      </c>
      <c r="E254" s="77">
        <f>D254/$D$257</f>
        <v>0.07909918976459404</v>
      </c>
      <c r="F254" s="8"/>
      <c r="G254" s="8"/>
      <c r="H254" s="8"/>
      <c r="I254" s="8"/>
      <c r="J254" s="8"/>
    </row>
    <row r="255" spans="1:10" s="9" customFormat="1" ht="12.75">
      <c r="A255" s="11" t="s">
        <v>254</v>
      </c>
      <c r="B255" s="95">
        <f>B137+B135+B134</f>
        <v>818</v>
      </c>
      <c r="C255" s="77">
        <f>B255/$B$257</f>
        <v>0.06698878060764885</v>
      </c>
      <c r="D255" s="98">
        <f>D137+D135+D134</f>
        <v>55394963.609999985</v>
      </c>
      <c r="E255" s="77">
        <f>D255/$D$257</f>
        <v>0.08672605228640468</v>
      </c>
      <c r="F255" s="8"/>
      <c r="G255" s="8"/>
      <c r="H255" s="8"/>
      <c r="I255" s="8"/>
      <c r="J255" s="8"/>
    </row>
    <row r="256" spans="1:10" s="9" customFormat="1" ht="12.75">
      <c r="A256" s="11" t="s">
        <v>255</v>
      </c>
      <c r="B256" s="95"/>
      <c r="C256" s="77">
        <v>0</v>
      </c>
      <c r="D256" s="98"/>
      <c r="E256" s="77">
        <v>0</v>
      </c>
      <c r="F256" s="8"/>
      <c r="G256" s="8"/>
      <c r="H256" s="8"/>
      <c r="I256" s="8"/>
      <c r="J256" s="8"/>
    </row>
    <row r="257" spans="1:10" s="9" customFormat="1" ht="12.75" customHeight="1" thickBot="1">
      <c r="A257" s="85" t="s">
        <v>96</v>
      </c>
      <c r="B257" s="86">
        <f>SUM(B252:B256)</f>
        <v>12211</v>
      </c>
      <c r="C257" s="87">
        <f>SUM(C252:C256)</f>
        <v>1</v>
      </c>
      <c r="D257" s="88">
        <f>ROUND(SUM(D252:D256),2)</f>
        <v>638734983.89</v>
      </c>
      <c r="E257" s="87">
        <f>SUM(E252:E256)</f>
        <v>0.9999999999999984</v>
      </c>
      <c r="F257" s="8"/>
      <c r="G257" s="8"/>
      <c r="H257" s="8"/>
      <c r="I257" s="8"/>
      <c r="J257" s="8"/>
    </row>
    <row r="258" spans="1:10" s="9" customFormat="1" ht="12.75" customHeight="1" thickTop="1">
      <c r="A258" s="43"/>
      <c r="B258" s="110"/>
      <c r="C258" s="111"/>
      <c r="D258" s="29"/>
      <c r="E258" s="111"/>
      <c r="F258" s="8"/>
      <c r="G258" s="8"/>
      <c r="H258" s="8"/>
      <c r="I258" s="8"/>
      <c r="J258" s="8"/>
    </row>
    <row r="259" spans="1:10" s="9" customFormat="1" ht="12.75">
      <c r="A259" s="112" t="s">
        <v>256</v>
      </c>
      <c r="B259" s="12" t="s">
        <v>143</v>
      </c>
      <c r="C259" s="12" t="s">
        <v>144</v>
      </c>
      <c r="D259" s="12" t="s">
        <v>145</v>
      </c>
      <c r="E259" s="12" t="s">
        <v>146</v>
      </c>
      <c r="F259" s="8"/>
      <c r="G259" s="8"/>
      <c r="H259" s="8"/>
      <c r="I259" s="8"/>
      <c r="J259" s="8"/>
    </row>
    <row r="260" spans="1:10" s="9" customFormat="1" ht="12.75" customHeight="1">
      <c r="A260" s="37" t="s">
        <v>257</v>
      </c>
      <c r="B260" s="95">
        <v>5402</v>
      </c>
      <c r="C260" s="77">
        <f>B260/$B$263</f>
        <v>1</v>
      </c>
      <c r="D260" s="99">
        <v>638734983.89</v>
      </c>
      <c r="E260" s="77">
        <f>D260/$D$263</f>
        <v>1</v>
      </c>
      <c r="F260" s="8"/>
      <c r="G260" s="8"/>
      <c r="H260" s="8"/>
      <c r="I260" s="8"/>
      <c r="J260" s="8"/>
    </row>
    <row r="261" spans="1:10" s="9" customFormat="1" ht="12.75">
      <c r="A261" s="37" t="s">
        <v>258</v>
      </c>
      <c r="B261" s="95"/>
      <c r="C261" s="77">
        <v>0</v>
      </c>
      <c r="D261" s="99"/>
      <c r="E261" s="77">
        <v>0</v>
      </c>
      <c r="F261" s="8"/>
      <c r="G261" s="8"/>
      <c r="H261" s="8"/>
      <c r="I261" s="8"/>
      <c r="J261" s="8"/>
    </row>
    <row r="262" spans="1:10" s="9" customFormat="1" ht="12.75" customHeight="1">
      <c r="A262" s="37" t="s">
        <v>259</v>
      </c>
      <c r="B262" s="113"/>
      <c r="C262" s="77">
        <v>0</v>
      </c>
      <c r="D262" s="99"/>
      <c r="E262" s="77">
        <v>0</v>
      </c>
      <c r="F262" s="8"/>
      <c r="G262" s="8"/>
      <c r="H262" s="8"/>
      <c r="I262" s="8"/>
      <c r="J262" s="8"/>
    </row>
    <row r="263" spans="1:10" s="9" customFormat="1" ht="12.75" customHeight="1" thickBot="1">
      <c r="A263" s="114" t="s">
        <v>96</v>
      </c>
      <c r="B263" s="86">
        <f>SUM(B260:B262)</f>
        <v>5402</v>
      </c>
      <c r="C263" s="87">
        <f>SUM(C260:C262)</f>
        <v>1</v>
      </c>
      <c r="D263" s="88">
        <f>SUM(D260:D262)</f>
        <v>638734983.89</v>
      </c>
      <c r="E263" s="87">
        <f>SUM(E260:E262)</f>
        <v>1</v>
      </c>
      <c r="F263" s="8"/>
      <c r="G263" s="8"/>
      <c r="H263" s="8"/>
      <c r="I263" s="8"/>
      <c r="J263" s="8"/>
    </row>
    <row r="264" spans="1:10" s="9" customFormat="1" ht="12.75" customHeight="1" thickTop="1">
      <c r="A264" s="8"/>
      <c r="B264" s="8"/>
      <c r="C264" s="108"/>
      <c r="D264" s="8"/>
      <c r="E264" s="108"/>
      <c r="F264" s="8"/>
      <c r="G264" s="8"/>
      <c r="H264" s="8"/>
      <c r="I264" s="8"/>
      <c r="J264" s="8"/>
    </row>
    <row r="265" spans="1:10" s="9" customFormat="1" ht="12.75">
      <c r="A265" s="112" t="s">
        <v>260</v>
      </c>
      <c r="B265" s="12" t="s">
        <v>143</v>
      </c>
      <c r="C265" s="109" t="s">
        <v>144</v>
      </c>
      <c r="D265" s="12" t="s">
        <v>145</v>
      </c>
      <c r="E265" s="109" t="s">
        <v>146</v>
      </c>
      <c r="F265" s="8"/>
      <c r="G265" s="8"/>
      <c r="H265" s="8"/>
      <c r="I265" s="8"/>
      <c r="J265" s="8"/>
    </row>
    <row r="266" spans="1:10" s="9" customFormat="1" ht="12.75">
      <c r="A266" s="37" t="s">
        <v>261</v>
      </c>
      <c r="B266" s="95">
        <v>10221</v>
      </c>
      <c r="C266" s="77">
        <f>B266/$B$270</f>
        <v>0.8370321840963066</v>
      </c>
      <c r="D266" s="99">
        <v>559349316.2</v>
      </c>
      <c r="E266" s="77">
        <f>D266/$D$270</f>
        <v>0.8757142325185816</v>
      </c>
      <c r="F266" s="8"/>
      <c r="G266" s="8"/>
      <c r="H266" s="8"/>
      <c r="I266" s="8"/>
      <c r="J266" s="8"/>
    </row>
    <row r="267" spans="1:10" s="9" customFormat="1" ht="12.75">
      <c r="A267" s="37" t="s">
        <v>262</v>
      </c>
      <c r="B267" s="95">
        <v>1030</v>
      </c>
      <c r="C267" s="77">
        <f>B267/$B$270</f>
        <v>0.08435017607075587</v>
      </c>
      <c r="D267" s="99">
        <v>45811319.95</v>
      </c>
      <c r="E267" s="77">
        <f>D267/$D$270</f>
        <v>0.07172195214829412</v>
      </c>
      <c r="F267" s="8"/>
      <c r="G267" s="8"/>
      <c r="H267" s="8"/>
      <c r="I267" s="8"/>
      <c r="J267" s="8"/>
    </row>
    <row r="268" spans="1:10" s="9" customFormat="1" ht="12.75" customHeight="1">
      <c r="A268" s="37" t="s">
        <v>263</v>
      </c>
      <c r="B268" s="95">
        <v>960</v>
      </c>
      <c r="C268" s="77">
        <f>B268/$B$270</f>
        <v>0.07861763983293751</v>
      </c>
      <c r="D268" s="99">
        <v>33574347.74</v>
      </c>
      <c r="E268" s="77">
        <f>D268/$D$270</f>
        <v>0.05256381533312416</v>
      </c>
      <c r="F268" s="8"/>
      <c r="G268" s="8"/>
      <c r="H268" s="8"/>
      <c r="I268" s="8"/>
      <c r="J268" s="8"/>
    </row>
    <row r="269" spans="1:10" s="9" customFormat="1" ht="12.75">
      <c r="A269" s="37" t="s">
        <v>264</v>
      </c>
      <c r="B269" s="101"/>
      <c r="C269" s="77">
        <v>0</v>
      </c>
      <c r="D269" s="99"/>
      <c r="E269" s="77">
        <v>0</v>
      </c>
      <c r="F269" s="8"/>
      <c r="G269" s="8"/>
      <c r="H269" s="8"/>
      <c r="I269" s="8"/>
      <c r="J269" s="8"/>
    </row>
    <row r="270" spans="1:10" s="9" customFormat="1" ht="12.75" customHeight="1" thickBot="1">
      <c r="A270" s="114" t="s">
        <v>96</v>
      </c>
      <c r="B270" s="86">
        <f>SUM(B266:B269)</f>
        <v>12211</v>
      </c>
      <c r="C270" s="87">
        <f>SUM(C266:C269)</f>
        <v>1</v>
      </c>
      <c r="D270" s="88">
        <f>SUM(D266:D269)</f>
        <v>638734983.8900001</v>
      </c>
      <c r="E270" s="87">
        <f>SUM(E266:E269)</f>
        <v>0.9999999999999999</v>
      </c>
      <c r="F270" s="8"/>
      <c r="G270" s="8"/>
      <c r="H270" s="8"/>
      <c r="I270" s="8"/>
      <c r="J270" s="8"/>
    </row>
    <row r="271" spans="1:10" s="9" customFormat="1" ht="12.75" customHeight="1" thickTop="1">
      <c r="A271" s="8"/>
      <c r="B271" s="8"/>
      <c r="C271" s="108"/>
      <c r="D271" s="8"/>
      <c r="E271" s="108"/>
      <c r="F271" s="8"/>
      <c r="G271" s="8"/>
      <c r="H271" s="8"/>
      <c r="I271" s="8"/>
      <c r="J271" s="8"/>
    </row>
    <row r="272" spans="1:10" s="9" customFormat="1" ht="14.25">
      <c r="A272" s="91" t="s">
        <v>265</v>
      </c>
      <c r="B272" s="12" t="s">
        <v>143</v>
      </c>
      <c r="C272" s="109" t="s">
        <v>144</v>
      </c>
      <c r="D272" s="12" t="s">
        <v>145</v>
      </c>
      <c r="E272" s="109" t="s">
        <v>146</v>
      </c>
      <c r="F272" s="8"/>
      <c r="G272" s="8"/>
      <c r="H272" s="8"/>
      <c r="I272" s="8"/>
      <c r="J272" s="8"/>
    </row>
    <row r="273" spans="1:10" s="9" customFormat="1" ht="12.75">
      <c r="A273" s="11" t="s">
        <v>266</v>
      </c>
      <c r="B273" s="95">
        <v>371</v>
      </c>
      <c r="C273" s="77">
        <f>B273/$B$281</f>
        <v>0.03038244206043731</v>
      </c>
      <c r="D273" s="99">
        <v>11568340.84</v>
      </c>
      <c r="E273" s="77">
        <f aca="true" t="shared" si="14" ref="E273:E280">D273/$D$281</f>
        <v>0.018111331196464176</v>
      </c>
      <c r="F273" s="8"/>
      <c r="G273" s="8"/>
      <c r="H273" s="8"/>
      <c r="I273" s="8"/>
      <c r="J273" s="8"/>
    </row>
    <row r="274" spans="1:10" s="9" customFormat="1" ht="12.75">
      <c r="A274" s="11" t="s">
        <v>267</v>
      </c>
      <c r="B274" s="95">
        <v>794</v>
      </c>
      <c r="C274" s="77">
        <f aca="true" t="shared" si="15" ref="C274:C280">B274/$B$281</f>
        <v>0.06502333961182541</v>
      </c>
      <c r="D274" s="99">
        <v>22002831.73</v>
      </c>
      <c r="E274" s="77">
        <f t="shared" si="14"/>
        <v>0.034447513107860754</v>
      </c>
      <c r="F274" s="8"/>
      <c r="G274" s="8"/>
      <c r="H274" s="8"/>
      <c r="I274" s="8"/>
      <c r="J274" s="8"/>
    </row>
    <row r="275" spans="1:10" s="9" customFormat="1" ht="12.75">
      <c r="A275" s="11" t="s">
        <v>268</v>
      </c>
      <c r="B275" s="95">
        <v>2524</v>
      </c>
      <c r="C275" s="77">
        <f t="shared" si="15"/>
        <v>0.2066988780607649</v>
      </c>
      <c r="D275" s="99">
        <v>81663919.72</v>
      </c>
      <c r="E275" s="77">
        <f t="shared" si="14"/>
        <v>0.1278525864086126</v>
      </c>
      <c r="F275" s="8"/>
      <c r="G275" s="8"/>
      <c r="H275" s="8"/>
      <c r="I275" s="8"/>
      <c r="J275" s="8"/>
    </row>
    <row r="276" spans="1:10" s="9" customFormat="1" ht="12.75">
      <c r="A276" s="11" t="s">
        <v>269</v>
      </c>
      <c r="B276" s="95">
        <v>3039</v>
      </c>
      <c r="C276" s="77">
        <f t="shared" si="15"/>
        <v>0.24887396609614282</v>
      </c>
      <c r="D276" s="99">
        <v>139170733.92</v>
      </c>
      <c r="E276" s="77">
        <f t="shared" si="14"/>
        <v>0.21788494043715528</v>
      </c>
      <c r="F276" s="8"/>
      <c r="G276" s="8"/>
      <c r="H276" s="8"/>
      <c r="I276" s="8"/>
      <c r="J276" s="8"/>
    </row>
    <row r="277" spans="1:10" s="9" customFormat="1" ht="12.75">
      <c r="A277" s="11" t="s">
        <v>270</v>
      </c>
      <c r="B277" s="95">
        <v>2283</v>
      </c>
      <c r="C277" s="77">
        <f t="shared" si="15"/>
        <v>0.18696257472770453</v>
      </c>
      <c r="D277" s="99">
        <v>139069946.73</v>
      </c>
      <c r="E277" s="77">
        <f t="shared" si="14"/>
        <v>0.21772714856330772</v>
      </c>
      <c r="F277" s="8"/>
      <c r="G277" s="8"/>
      <c r="H277" s="8"/>
      <c r="I277" s="8"/>
      <c r="J277" s="8"/>
    </row>
    <row r="278" spans="1:10" s="9" customFormat="1" ht="12.75">
      <c r="A278" s="11" t="s">
        <v>271</v>
      </c>
      <c r="B278" s="95">
        <v>1921</v>
      </c>
      <c r="C278" s="77">
        <f t="shared" si="15"/>
        <v>0.157317173040701</v>
      </c>
      <c r="D278" s="99">
        <v>141327678.24</v>
      </c>
      <c r="E278" s="77">
        <f t="shared" si="14"/>
        <v>0.22126184067653765</v>
      </c>
      <c r="F278" s="8"/>
      <c r="G278" s="8"/>
      <c r="H278" s="8"/>
      <c r="I278" s="8"/>
      <c r="J278" s="8"/>
    </row>
    <row r="279" spans="1:10" s="9" customFormat="1" ht="12.75">
      <c r="A279" s="11" t="s">
        <v>272</v>
      </c>
      <c r="B279" s="95">
        <v>813</v>
      </c>
      <c r="C279" s="77">
        <f t="shared" si="15"/>
        <v>0.06657931373351895</v>
      </c>
      <c r="D279" s="99">
        <v>66384204.7</v>
      </c>
      <c r="E279" s="77">
        <f t="shared" si="14"/>
        <v>0.10393074807913197</v>
      </c>
      <c r="F279" s="8"/>
      <c r="G279" s="8"/>
      <c r="H279" s="8"/>
      <c r="I279" s="8"/>
      <c r="J279" s="8"/>
    </row>
    <row r="280" spans="1:10" s="9" customFormat="1" ht="12.75">
      <c r="A280" s="11" t="s">
        <v>273</v>
      </c>
      <c r="B280" s="95">
        <v>466</v>
      </c>
      <c r="C280" s="77">
        <f t="shared" si="15"/>
        <v>0.03816231266890509</v>
      </c>
      <c r="D280" s="99">
        <v>37547328.01</v>
      </c>
      <c r="E280" s="77">
        <f t="shared" si="14"/>
        <v>0.058783891530929874</v>
      </c>
      <c r="F280" s="8"/>
      <c r="G280" s="8"/>
      <c r="H280" s="8"/>
      <c r="I280" s="8"/>
      <c r="J280" s="8"/>
    </row>
    <row r="281" spans="1:10" s="9" customFormat="1" ht="12.75" customHeight="1" thickBot="1">
      <c r="A281" s="85" t="s">
        <v>96</v>
      </c>
      <c r="B281" s="86">
        <f>SUM(B273:B280)</f>
        <v>12211</v>
      </c>
      <c r="C281" s="87">
        <f>SUM(C273:C280)</f>
        <v>1</v>
      </c>
      <c r="D281" s="88">
        <f>SUM(D273:D280)</f>
        <v>638734983.89</v>
      </c>
      <c r="E281" s="87">
        <f>SUM(E273:E280)</f>
        <v>1</v>
      </c>
      <c r="F281" s="8"/>
      <c r="G281" s="8"/>
      <c r="H281" s="8"/>
      <c r="I281" s="8"/>
      <c r="J281" s="8"/>
    </row>
    <row r="282" spans="1:10" s="9" customFormat="1" ht="12.75" customHeight="1" thickTop="1">
      <c r="A282" s="8"/>
      <c r="B282" s="8"/>
      <c r="C282" s="108"/>
      <c r="D282" s="8"/>
      <c r="E282" s="108"/>
      <c r="F282" s="8"/>
      <c r="G282" s="8"/>
      <c r="H282" s="8"/>
      <c r="I282" s="8"/>
      <c r="J282" s="8"/>
    </row>
    <row r="283" spans="1:10" s="9" customFormat="1" ht="12.75" customHeight="1">
      <c r="A283" s="112" t="s">
        <v>274</v>
      </c>
      <c r="B283" s="12" t="s">
        <v>143</v>
      </c>
      <c r="C283" s="109" t="s">
        <v>144</v>
      </c>
      <c r="D283" s="12" t="s">
        <v>145</v>
      </c>
      <c r="E283" s="109" t="s">
        <v>146</v>
      </c>
      <c r="F283" s="8"/>
      <c r="G283" s="8"/>
      <c r="H283" s="8"/>
      <c r="I283" s="8"/>
      <c r="J283" s="8"/>
    </row>
    <row r="284" spans="1:10" s="9" customFormat="1" ht="12.75">
      <c r="A284" s="37" t="s">
        <v>275</v>
      </c>
      <c r="B284" s="95">
        <v>4778</v>
      </c>
      <c r="C284" s="77">
        <f>B284/$B$290</f>
        <v>0.8844872269529804</v>
      </c>
      <c r="D284" s="99">
        <v>546126022.87</v>
      </c>
      <c r="E284" s="77">
        <f>D284/$D$290</f>
        <v>0.855011916748326</v>
      </c>
      <c r="F284" s="8"/>
      <c r="G284" s="8"/>
      <c r="H284" s="8"/>
      <c r="I284" s="8"/>
      <c r="J284" s="8"/>
    </row>
    <row r="285" spans="1:10" s="9" customFormat="1" ht="12.75">
      <c r="A285" s="37" t="s">
        <v>276</v>
      </c>
      <c r="B285" s="95">
        <v>564</v>
      </c>
      <c r="C285" s="77">
        <f>B285/$B$290</f>
        <v>0.10440577563865235</v>
      </c>
      <c r="D285" s="99">
        <v>87711190.82</v>
      </c>
      <c r="E285" s="77">
        <f>D285/$D$290</f>
        <v>0.13732016099356978</v>
      </c>
      <c r="F285" s="8"/>
      <c r="G285" s="8"/>
      <c r="H285" s="8"/>
      <c r="I285" s="8"/>
      <c r="J285" s="8"/>
    </row>
    <row r="286" spans="1:10" s="9" customFormat="1" ht="12.75" customHeight="1">
      <c r="A286" s="37" t="s">
        <v>277</v>
      </c>
      <c r="B286" s="95">
        <v>30</v>
      </c>
      <c r="C286" s="77">
        <f>B286/$B$290</f>
        <v>0.0055534987041836355</v>
      </c>
      <c r="D286" s="99">
        <v>3313539.05</v>
      </c>
      <c r="E286" s="77">
        <f>D286/$D$290</f>
        <v>0.005187658627714436</v>
      </c>
      <c r="F286" s="8"/>
      <c r="G286" s="8"/>
      <c r="H286" s="8"/>
      <c r="I286" s="8"/>
      <c r="J286" s="8"/>
    </row>
    <row r="287" spans="1:10" s="9" customFormat="1" ht="12.75">
      <c r="A287" s="37" t="s">
        <v>278</v>
      </c>
      <c r="B287" s="95">
        <v>30</v>
      </c>
      <c r="C287" s="77">
        <f>B287/$B$290</f>
        <v>0.0055534987041836355</v>
      </c>
      <c r="D287" s="99">
        <v>1584231.15</v>
      </c>
      <c r="E287" s="77">
        <f>D287/$D$290</f>
        <v>0.0024802636303898284</v>
      </c>
      <c r="F287" s="8"/>
      <c r="G287" s="8"/>
      <c r="H287" s="8"/>
      <c r="I287" s="8"/>
      <c r="J287" s="8"/>
    </row>
    <row r="288" spans="1:10" s="9" customFormat="1" ht="12.75">
      <c r="A288" s="37" t="s">
        <v>279</v>
      </c>
      <c r="B288" s="101"/>
      <c r="C288" s="77">
        <v>0</v>
      </c>
      <c r="D288" s="99"/>
      <c r="E288" s="77">
        <v>0</v>
      </c>
      <c r="F288" s="8"/>
      <c r="G288" s="8"/>
      <c r="H288" s="8"/>
      <c r="I288" s="8"/>
      <c r="J288" s="8"/>
    </row>
    <row r="289" spans="1:10" s="9" customFormat="1" ht="12.75" customHeight="1">
      <c r="A289" s="37" t="s">
        <v>280</v>
      </c>
      <c r="B289" s="95"/>
      <c r="C289" s="77">
        <f>B289/$B$290</f>
        <v>0</v>
      </c>
      <c r="D289" s="99"/>
      <c r="E289" s="77">
        <f>D289/$D$290</f>
        <v>0</v>
      </c>
      <c r="F289" s="8"/>
      <c r="G289" s="8"/>
      <c r="H289" s="8"/>
      <c r="I289" s="8"/>
      <c r="J289" s="8"/>
    </row>
    <row r="290" spans="1:10" s="9" customFormat="1" ht="12.75" customHeight="1" thickBot="1">
      <c r="A290" s="114" t="s">
        <v>96</v>
      </c>
      <c r="B290" s="86">
        <f>SUM(B284:B289)</f>
        <v>5402</v>
      </c>
      <c r="C290" s="87">
        <f>SUM(C282:C289)</f>
        <v>1</v>
      </c>
      <c r="D290" s="88">
        <f>SUM(D284:D289)</f>
        <v>638734983.89</v>
      </c>
      <c r="E290" s="87">
        <f>SUM(E282:E289)</f>
        <v>1</v>
      </c>
      <c r="F290" s="8"/>
      <c r="G290" s="8"/>
      <c r="H290" s="8"/>
      <c r="I290" s="8"/>
      <c r="J290" s="8"/>
    </row>
    <row r="291" spans="1:10" s="9" customFormat="1" ht="12.75" customHeight="1" thickTop="1">
      <c r="A291" s="8"/>
      <c r="B291" s="8"/>
      <c r="C291" s="8"/>
      <c r="D291" s="8"/>
      <c r="E291" s="8"/>
      <c r="F291" s="8"/>
      <c r="G291" s="8"/>
      <c r="H291" s="8"/>
      <c r="I291" s="8"/>
      <c r="J291" s="8"/>
    </row>
    <row r="292" spans="1:10" s="9" customFormat="1" ht="12.75" customHeight="1">
      <c r="A292" s="7" t="s">
        <v>281</v>
      </c>
      <c r="B292" s="8"/>
      <c r="C292" s="8"/>
      <c r="D292" s="8"/>
      <c r="E292" s="8"/>
      <c r="F292" s="8"/>
      <c r="G292" s="8"/>
      <c r="H292" s="8"/>
      <c r="I292" s="8"/>
      <c r="J292" s="8"/>
    </row>
    <row r="293" spans="1:10" s="9" customFormat="1" ht="12.75" customHeight="1">
      <c r="A293" s="11" t="s">
        <v>282</v>
      </c>
      <c r="B293" s="115"/>
      <c r="C293" s="8"/>
      <c r="D293" s="8"/>
      <c r="E293" s="8"/>
      <c r="F293" s="8"/>
      <c r="G293" s="8"/>
      <c r="H293" s="8"/>
      <c r="I293" s="8"/>
      <c r="J293" s="8"/>
    </row>
    <row r="294" spans="1:10" s="9" customFormat="1" ht="12.75" customHeight="1">
      <c r="A294" s="11" t="s">
        <v>283</v>
      </c>
      <c r="B294" s="116"/>
      <c r="C294" s="8"/>
      <c r="D294" s="8"/>
      <c r="E294" s="8"/>
      <c r="F294" s="8"/>
      <c r="G294" s="8"/>
      <c r="H294" s="8"/>
      <c r="I294" s="8"/>
      <c r="J294" s="8"/>
    </row>
    <row r="295" spans="1:10" s="9" customFormat="1" ht="12.75" customHeight="1">
      <c r="A295" s="75" t="s">
        <v>284</v>
      </c>
      <c r="B295" s="12"/>
      <c r="C295" s="8"/>
      <c r="D295" s="8"/>
      <c r="E295" s="8"/>
      <c r="F295" s="8"/>
      <c r="G295" s="8"/>
      <c r="H295" s="8"/>
      <c r="I295" s="8"/>
      <c r="J295" s="8"/>
    </row>
    <row r="296" spans="1:10" s="9" customFormat="1" ht="12.75" customHeight="1">
      <c r="A296" s="75" t="s">
        <v>285</v>
      </c>
      <c r="B296" s="12"/>
      <c r="C296" s="8"/>
      <c r="D296" s="8"/>
      <c r="E296" s="8"/>
      <c r="F296" s="8"/>
      <c r="G296" s="8"/>
      <c r="H296" s="8"/>
      <c r="I296" s="8"/>
      <c r="J296" s="8"/>
    </row>
    <row r="297" spans="1:10" s="9" customFormat="1" ht="12.75" customHeight="1">
      <c r="A297" s="11" t="s">
        <v>286</v>
      </c>
      <c r="B297" s="12"/>
      <c r="C297" s="8"/>
      <c r="D297" s="8"/>
      <c r="E297" s="8"/>
      <c r="F297" s="8"/>
      <c r="G297" s="8"/>
      <c r="H297" s="8"/>
      <c r="I297" s="8"/>
      <c r="J297" s="8"/>
    </row>
    <row r="298" spans="1:10" s="9" customFormat="1" ht="12.75" customHeight="1">
      <c r="A298" s="11" t="s">
        <v>287</v>
      </c>
      <c r="B298" s="117"/>
      <c r="C298" s="8"/>
      <c r="D298" s="8"/>
      <c r="E298" s="8"/>
      <c r="F298" s="8"/>
      <c r="G298" s="8"/>
      <c r="H298" s="8"/>
      <c r="I298" s="8"/>
      <c r="J298" s="8"/>
    </row>
    <row r="299" spans="1:10" s="9" customFormat="1" ht="12.75" customHeight="1">
      <c r="A299" s="11" t="s">
        <v>288</v>
      </c>
      <c r="B299" s="117"/>
      <c r="C299" s="8"/>
      <c r="D299" s="8"/>
      <c r="E299" s="8"/>
      <c r="F299" s="8"/>
      <c r="G299" s="8"/>
      <c r="H299" s="8"/>
      <c r="I299" s="8"/>
      <c r="J299" s="8"/>
    </row>
    <row r="300" spans="1:10" s="9" customFormat="1" ht="12.75" customHeight="1">
      <c r="A300" s="11" t="s">
        <v>289</v>
      </c>
      <c r="B300" s="118"/>
      <c r="C300" s="8"/>
      <c r="D300" s="8"/>
      <c r="E300" s="8"/>
      <c r="F300" s="8"/>
      <c r="G300" s="8"/>
      <c r="H300" s="8"/>
      <c r="I300" s="8"/>
      <c r="J300" s="8"/>
    </row>
    <row r="301" spans="1:10" s="9" customFormat="1" ht="12.75" customHeight="1">
      <c r="A301" s="11" t="s">
        <v>290</v>
      </c>
      <c r="B301" s="12"/>
      <c r="C301" s="8"/>
      <c r="D301" s="8"/>
      <c r="E301" s="8"/>
      <c r="F301" s="8"/>
      <c r="G301" s="8"/>
      <c r="H301" s="8"/>
      <c r="I301" s="8"/>
      <c r="J301" s="8"/>
    </row>
    <row r="302" spans="1:10" s="9" customFormat="1" ht="12.75" customHeight="1">
      <c r="A302" s="11" t="s">
        <v>291</v>
      </c>
      <c r="B302" s="116"/>
      <c r="C302" s="8"/>
      <c r="D302" s="8"/>
      <c r="E302" s="8"/>
      <c r="F302" s="8"/>
      <c r="G302" s="8"/>
      <c r="H302" s="8"/>
      <c r="I302" s="8"/>
      <c r="J302" s="8"/>
    </row>
    <row r="303" spans="1:10" s="9" customFormat="1" ht="12.75" customHeight="1">
      <c r="A303" s="11" t="s">
        <v>292</v>
      </c>
      <c r="B303" s="116"/>
      <c r="C303" s="8"/>
      <c r="D303" s="8"/>
      <c r="E303" s="8"/>
      <c r="F303" s="8"/>
      <c r="G303" s="8"/>
      <c r="H303" s="8"/>
      <c r="I303" s="8"/>
      <c r="J303" s="8"/>
    </row>
    <row r="304" spans="1:10" s="9" customFormat="1" ht="12.75" customHeight="1">
      <c r="A304" s="11" t="s">
        <v>293</v>
      </c>
      <c r="B304" s="12"/>
      <c r="C304" s="8"/>
      <c r="D304" s="8"/>
      <c r="E304" s="8"/>
      <c r="F304" s="8"/>
      <c r="G304" s="8"/>
      <c r="H304" s="8"/>
      <c r="I304" s="8"/>
      <c r="J304" s="8"/>
    </row>
    <row r="305" spans="1:10" s="9" customFormat="1" ht="12.75" customHeight="1">
      <c r="A305" s="11" t="s">
        <v>294</v>
      </c>
      <c r="B305" s="12"/>
      <c r="C305" s="8"/>
      <c r="D305" s="8"/>
      <c r="E305" s="8"/>
      <c r="F305" s="8"/>
      <c r="G305" s="8"/>
      <c r="H305" s="8"/>
      <c r="I305" s="8"/>
      <c r="J305" s="8"/>
    </row>
    <row r="306" spans="1:10" s="9" customFormat="1" ht="12.75" customHeight="1">
      <c r="A306" s="11" t="s">
        <v>295</v>
      </c>
      <c r="B306" s="12"/>
      <c r="C306" s="8"/>
      <c r="D306" s="8"/>
      <c r="E306" s="8"/>
      <c r="F306" s="8"/>
      <c r="G306" s="8"/>
      <c r="H306" s="8"/>
      <c r="I306" s="8"/>
      <c r="J306" s="8"/>
    </row>
    <row r="307" spans="1:10" s="9" customFormat="1" ht="12.75">
      <c r="A307" s="11" t="s">
        <v>296</v>
      </c>
      <c r="B307" s="119"/>
      <c r="C307" s="8"/>
      <c r="D307" s="8"/>
      <c r="E307" s="8"/>
      <c r="F307" s="8"/>
      <c r="G307" s="8"/>
      <c r="H307" s="8"/>
      <c r="I307" s="8"/>
      <c r="J307" s="8"/>
    </row>
    <row r="308" spans="1:10" s="9" customFormat="1" ht="12.75" customHeight="1">
      <c r="A308" s="11" t="s">
        <v>297</v>
      </c>
      <c r="B308" s="120"/>
      <c r="C308" s="8"/>
      <c r="D308" s="8"/>
      <c r="E308" s="8"/>
      <c r="F308" s="8"/>
      <c r="G308" s="8"/>
      <c r="H308" s="8"/>
      <c r="I308" s="8"/>
      <c r="J308" s="8"/>
    </row>
    <row r="309" spans="1:10" s="9" customFormat="1" ht="12.75" customHeight="1">
      <c r="A309" s="11" t="s">
        <v>298</v>
      </c>
      <c r="B309" s="120"/>
      <c r="C309" s="8"/>
      <c r="D309" s="8"/>
      <c r="E309" s="8"/>
      <c r="F309" s="8"/>
      <c r="G309" s="8"/>
      <c r="H309" s="8"/>
      <c r="I309" s="8"/>
      <c r="J309" s="8"/>
    </row>
    <row r="310" spans="1:10" s="9" customFormat="1" ht="12.75" customHeight="1">
      <c r="A310" s="11" t="s">
        <v>299</v>
      </c>
      <c r="B310" s="12"/>
      <c r="C310" s="8"/>
      <c r="D310" s="8"/>
      <c r="E310" s="8"/>
      <c r="F310" s="8"/>
      <c r="G310" s="8"/>
      <c r="H310" s="8"/>
      <c r="I310" s="8"/>
      <c r="J310" s="8"/>
    </row>
    <row r="311" spans="1:10" s="9" customFormat="1" ht="12.75" customHeight="1">
      <c r="A311" s="11" t="s">
        <v>300</v>
      </c>
      <c r="B311" s="12"/>
      <c r="C311" s="8"/>
      <c r="D311" s="8"/>
      <c r="E311" s="8"/>
      <c r="F311" s="8"/>
      <c r="G311" s="8"/>
      <c r="H311" s="8"/>
      <c r="I311" s="8"/>
      <c r="J311" s="8"/>
    </row>
    <row r="312" spans="1:10" s="9" customFormat="1" ht="12.75" customHeight="1">
      <c r="A312" s="11" t="s">
        <v>301</v>
      </c>
      <c r="B312" s="117"/>
      <c r="C312" s="8"/>
      <c r="D312" s="8"/>
      <c r="E312" s="8"/>
      <c r="F312" s="8"/>
      <c r="G312" s="8"/>
      <c r="H312" s="8"/>
      <c r="I312" s="8"/>
      <c r="J312" s="8"/>
    </row>
    <row r="313" spans="1:10" s="9" customFormat="1" ht="12.75" customHeight="1">
      <c r="A313" s="11" t="s">
        <v>302</v>
      </c>
      <c r="B313" s="116"/>
      <c r="C313" s="8"/>
      <c r="D313" s="8"/>
      <c r="E313" s="8"/>
      <c r="F313" s="8"/>
      <c r="G313" s="8"/>
      <c r="H313" s="8"/>
      <c r="I313" s="8"/>
      <c r="J313" s="8"/>
    </row>
    <row r="314" spans="1:10" s="9" customFormat="1" ht="12.75" customHeight="1">
      <c r="A314" s="11" t="s">
        <v>303</v>
      </c>
      <c r="B314" s="120"/>
      <c r="C314" s="8"/>
      <c r="D314" s="8"/>
      <c r="E314" s="8"/>
      <c r="F314" s="8"/>
      <c r="G314" s="8"/>
      <c r="H314" s="8"/>
      <c r="I314" s="8"/>
      <c r="J314" s="8"/>
    </row>
    <row r="315" spans="1:10" s="9" customFormat="1" ht="12.75" customHeight="1">
      <c r="A315" s="11" t="s">
        <v>304</v>
      </c>
      <c r="B315" s="120"/>
      <c r="C315" s="8"/>
      <c r="D315" s="8"/>
      <c r="E315" s="8"/>
      <c r="F315" s="8"/>
      <c r="G315" s="8"/>
      <c r="H315" s="8"/>
      <c r="I315" s="8"/>
      <c r="J315" s="8"/>
    </row>
    <row r="316" spans="1:10" s="9" customFormat="1" ht="12.75" customHeight="1">
      <c r="A316" s="11" t="s">
        <v>305</v>
      </c>
      <c r="B316" s="121"/>
      <c r="C316" s="8"/>
      <c r="D316" s="8"/>
      <c r="E316" s="8"/>
      <c r="F316" s="8"/>
      <c r="G316" s="8"/>
      <c r="H316" s="8"/>
      <c r="I316" s="8"/>
      <c r="J316" s="8"/>
    </row>
    <row r="317" spans="1:10" s="30" customFormat="1" ht="12.75" customHeight="1">
      <c r="A317" s="43"/>
      <c r="B317" s="29"/>
      <c r="C317" s="29"/>
      <c r="D317" s="29"/>
      <c r="E317" s="29"/>
      <c r="F317" s="29"/>
      <c r="G317" s="8"/>
      <c r="H317" s="8"/>
      <c r="I317" s="8"/>
      <c r="J317" s="8"/>
    </row>
    <row r="318" spans="1:10" s="9" customFormat="1" ht="12.75">
      <c r="A318" s="7" t="s">
        <v>306</v>
      </c>
      <c r="B318" s="8"/>
      <c r="C318" s="8"/>
      <c r="D318" s="8"/>
      <c r="E318" s="43"/>
      <c r="F318" s="8"/>
      <c r="G318" s="8"/>
      <c r="H318" s="8"/>
      <c r="I318" s="8"/>
      <c r="J318" s="8"/>
    </row>
    <row r="319" spans="1:10" s="9" customFormat="1" ht="38.25">
      <c r="A319" s="122" t="s">
        <v>307</v>
      </c>
      <c r="B319" s="186" t="s">
        <v>308</v>
      </c>
      <c r="C319" s="186"/>
      <c r="D319" s="186"/>
      <c r="E319" s="122" t="s">
        <v>309</v>
      </c>
      <c r="F319" s="122" t="s">
        <v>310</v>
      </c>
      <c r="G319" s="123"/>
      <c r="H319" s="123"/>
      <c r="I319" s="8"/>
      <c r="J319" s="8"/>
    </row>
    <row r="320" spans="1:10" s="9" customFormat="1" ht="12.75">
      <c r="A320" s="124" t="s">
        <v>311</v>
      </c>
      <c r="B320" s="187" t="s">
        <v>312</v>
      </c>
      <c r="C320" s="187"/>
      <c r="D320" s="187"/>
      <c r="E320" s="124" t="s">
        <v>313</v>
      </c>
      <c r="F320" s="124" t="s">
        <v>314</v>
      </c>
      <c r="G320" s="126"/>
      <c r="H320" s="126"/>
      <c r="I320" s="8"/>
      <c r="J320" s="8"/>
    </row>
    <row r="321" spans="1:10" s="9" customFormat="1" ht="39.75" customHeight="1">
      <c r="A321" s="124" t="s">
        <v>315</v>
      </c>
      <c r="B321" s="187" t="s">
        <v>316</v>
      </c>
      <c r="C321" s="187"/>
      <c r="D321" s="187"/>
      <c r="E321" s="124" t="s">
        <v>317</v>
      </c>
      <c r="F321" s="124" t="s">
        <v>314</v>
      </c>
      <c r="G321" s="126"/>
      <c r="H321" s="126"/>
      <c r="I321" s="8"/>
      <c r="J321" s="8"/>
    </row>
    <row r="322" spans="1:10" s="9" customFormat="1" ht="30.75" customHeight="1">
      <c r="A322" s="124" t="s">
        <v>318</v>
      </c>
      <c r="B322" s="187" t="s">
        <v>319</v>
      </c>
      <c r="C322" s="187"/>
      <c r="D322" s="187"/>
      <c r="E322" s="125" t="s">
        <v>320</v>
      </c>
      <c r="F322" s="124" t="s">
        <v>314</v>
      </c>
      <c r="G322" s="126"/>
      <c r="H322" s="126"/>
      <c r="I322" s="8"/>
      <c r="J322" s="8"/>
    </row>
    <row r="323" spans="1:10" s="9" customFormat="1" ht="30" customHeight="1">
      <c r="A323" s="124" t="s">
        <v>321</v>
      </c>
      <c r="B323" s="187" t="s">
        <v>322</v>
      </c>
      <c r="C323" s="187"/>
      <c r="D323" s="187"/>
      <c r="E323" s="124" t="s">
        <v>323</v>
      </c>
      <c r="F323" s="124" t="s">
        <v>314</v>
      </c>
      <c r="G323" s="126"/>
      <c r="H323" s="126"/>
      <c r="I323" s="8"/>
      <c r="J323" s="8"/>
    </row>
    <row r="324" spans="1:10" s="9" customFormat="1" ht="66.75" customHeight="1">
      <c r="A324" s="124" t="s">
        <v>324</v>
      </c>
      <c r="B324" s="187" t="s">
        <v>325</v>
      </c>
      <c r="C324" s="187"/>
      <c r="D324" s="187"/>
      <c r="E324" s="124" t="s">
        <v>313</v>
      </c>
      <c r="F324" s="124" t="s">
        <v>314</v>
      </c>
      <c r="G324" s="126"/>
      <c r="H324" s="126"/>
      <c r="I324" s="8"/>
      <c r="J324" s="8"/>
    </row>
    <row r="325" spans="1:10" s="9" customFormat="1" ht="32.25" customHeight="1">
      <c r="A325" s="124" t="s">
        <v>326</v>
      </c>
      <c r="B325" s="187" t="s">
        <v>327</v>
      </c>
      <c r="C325" s="187"/>
      <c r="D325" s="187"/>
      <c r="E325" s="124" t="s">
        <v>328</v>
      </c>
      <c r="F325" s="124" t="s">
        <v>314</v>
      </c>
      <c r="G325" s="126"/>
      <c r="H325" s="126"/>
      <c r="I325" s="8"/>
      <c r="J325" s="8"/>
    </row>
    <row r="326" spans="1:10" s="9" customFormat="1" ht="42.75" customHeight="1">
      <c r="A326" s="124" t="s">
        <v>329</v>
      </c>
      <c r="B326" s="187" t="s">
        <v>330</v>
      </c>
      <c r="C326" s="187"/>
      <c r="D326" s="187"/>
      <c r="E326" s="124" t="s">
        <v>331</v>
      </c>
      <c r="F326" s="124" t="s">
        <v>314</v>
      </c>
      <c r="G326" s="126"/>
      <c r="H326" s="126"/>
      <c r="I326" s="8"/>
      <c r="J326" s="8"/>
    </row>
    <row r="327" spans="1:10" s="9" customFormat="1" ht="30" customHeight="1">
      <c r="A327" s="124" t="s">
        <v>332</v>
      </c>
      <c r="B327" s="187" t="s">
        <v>333</v>
      </c>
      <c r="C327" s="187"/>
      <c r="D327" s="187"/>
      <c r="E327" s="124" t="s">
        <v>328</v>
      </c>
      <c r="F327" s="124" t="s">
        <v>314</v>
      </c>
      <c r="G327" s="126"/>
      <c r="H327" s="126"/>
      <c r="I327" s="8"/>
      <c r="J327" s="8"/>
    </row>
    <row r="328" spans="1:10" s="9" customFormat="1" ht="12.75" customHeight="1">
      <c r="A328" s="124" t="s">
        <v>334</v>
      </c>
      <c r="B328" s="187" t="s">
        <v>335</v>
      </c>
      <c r="C328" s="187"/>
      <c r="D328" s="187"/>
      <c r="E328" s="124" t="s">
        <v>336</v>
      </c>
      <c r="F328" s="124" t="s">
        <v>314</v>
      </c>
      <c r="G328" s="126"/>
      <c r="H328" s="126"/>
      <c r="I328" s="8"/>
      <c r="J328" s="8"/>
    </row>
    <row r="329" spans="1:10" s="9" customFormat="1" ht="40.5" customHeight="1">
      <c r="A329" s="124" t="s">
        <v>337</v>
      </c>
      <c r="B329" s="187" t="s">
        <v>338</v>
      </c>
      <c r="C329" s="187"/>
      <c r="D329" s="187"/>
      <c r="E329" s="124" t="s">
        <v>328</v>
      </c>
      <c r="F329" s="124" t="s">
        <v>314</v>
      </c>
      <c r="G329" s="126"/>
      <c r="H329" s="126"/>
      <c r="I329" s="8"/>
      <c r="J329" s="8"/>
    </row>
    <row r="330" spans="1:10" s="9" customFormat="1" ht="12.75" customHeight="1">
      <c r="A330" s="124" t="s">
        <v>339</v>
      </c>
      <c r="B330" s="187" t="s">
        <v>340</v>
      </c>
      <c r="C330" s="187"/>
      <c r="D330" s="187"/>
      <c r="E330" s="124" t="s">
        <v>336</v>
      </c>
      <c r="F330" s="124" t="s">
        <v>314</v>
      </c>
      <c r="G330" s="126"/>
      <c r="H330" s="126"/>
      <c r="I330" s="8"/>
      <c r="J330" s="8"/>
    </row>
    <row r="331" spans="1:10" s="9" customFormat="1" ht="12.75" customHeight="1">
      <c r="A331" s="124" t="s">
        <v>341</v>
      </c>
      <c r="B331" s="187" t="s">
        <v>342</v>
      </c>
      <c r="C331" s="187"/>
      <c r="D331" s="187"/>
      <c r="E331" s="124" t="s">
        <v>328</v>
      </c>
      <c r="F331" s="124" t="s">
        <v>314</v>
      </c>
      <c r="G331" s="126"/>
      <c r="H331" s="126"/>
      <c r="I331" s="8"/>
      <c r="J331" s="8"/>
    </row>
    <row r="332" spans="1:10" s="9" customFormat="1" ht="12.75">
      <c r="A332" s="8"/>
      <c r="B332" s="127"/>
      <c r="C332" s="8"/>
      <c r="D332" s="8"/>
      <c r="E332" s="43"/>
      <c r="F332" s="8"/>
      <c r="G332" s="8"/>
      <c r="H332" s="8"/>
      <c r="I332" s="8"/>
      <c r="J332" s="8"/>
    </row>
    <row r="333" spans="2:10" s="9" customFormat="1" ht="12.75">
      <c r="B333" s="8"/>
      <c r="C333" s="8"/>
      <c r="D333" s="8"/>
      <c r="E333" s="8"/>
      <c r="F333" s="8"/>
      <c r="G333" s="8"/>
      <c r="H333" s="8"/>
      <c r="I333" s="8"/>
      <c r="J333" s="8"/>
    </row>
    <row r="334" s="9" customFormat="1" ht="12.75">
      <c r="A334" s="128" t="s">
        <v>343</v>
      </c>
    </row>
    <row r="335" spans="1:11" s="9" customFormat="1" ht="12.75">
      <c r="A335" s="129" t="s">
        <v>344</v>
      </c>
      <c r="B335" s="188" t="s">
        <v>345</v>
      </c>
      <c r="C335" s="189"/>
      <c r="D335" s="190"/>
      <c r="E335" s="191" t="s">
        <v>346</v>
      </c>
      <c r="F335" s="192"/>
      <c r="G335" s="43"/>
      <c r="H335" s="43"/>
      <c r="I335" s="43"/>
      <c r="J335" s="43"/>
      <c r="K335" s="97"/>
    </row>
    <row r="336" spans="1:10" s="9" customFormat="1" ht="101.25" customHeight="1">
      <c r="A336" s="130" t="s">
        <v>347</v>
      </c>
      <c r="B336" s="193" t="s">
        <v>348</v>
      </c>
      <c r="C336" s="194"/>
      <c r="D336" s="195"/>
      <c r="E336" s="193" t="s">
        <v>349</v>
      </c>
      <c r="F336" s="196"/>
      <c r="G336" s="131"/>
      <c r="H336" s="132"/>
      <c r="I336" s="27"/>
      <c r="J336" s="27"/>
    </row>
    <row r="337" spans="1:10" s="9" customFormat="1" ht="81" customHeight="1">
      <c r="A337" s="133" t="s">
        <v>350</v>
      </c>
      <c r="B337" s="193" t="s">
        <v>351</v>
      </c>
      <c r="C337" s="194"/>
      <c r="D337" s="195"/>
      <c r="E337" s="193" t="s">
        <v>352</v>
      </c>
      <c r="F337" s="196"/>
      <c r="G337" s="134"/>
      <c r="H337" s="132"/>
      <c r="I337" s="27"/>
      <c r="J337" s="27"/>
    </row>
    <row r="338" spans="1:11" s="9" customFormat="1" ht="52.5" customHeight="1">
      <c r="A338" s="135" t="s">
        <v>73</v>
      </c>
      <c r="B338" s="193" t="s">
        <v>353</v>
      </c>
      <c r="C338" s="194"/>
      <c r="D338" s="195"/>
      <c r="E338" s="193" t="s">
        <v>354</v>
      </c>
      <c r="F338" s="196"/>
      <c r="G338" s="136"/>
      <c r="H338" s="136"/>
      <c r="I338" s="27"/>
      <c r="J338" s="27"/>
      <c r="K338" s="97"/>
    </row>
    <row r="339" spans="1:11" s="9" customFormat="1" ht="96" customHeight="1">
      <c r="A339" s="133" t="s">
        <v>355</v>
      </c>
      <c r="B339" s="193" t="s">
        <v>356</v>
      </c>
      <c r="C339" s="194"/>
      <c r="D339" s="195"/>
      <c r="E339" s="193" t="s">
        <v>357</v>
      </c>
      <c r="F339" s="196"/>
      <c r="G339" s="132"/>
      <c r="H339" s="132"/>
      <c r="I339" s="27"/>
      <c r="J339" s="27"/>
      <c r="K339" s="97"/>
    </row>
    <row r="340" spans="1:11" s="9" customFormat="1" ht="92.25" customHeight="1">
      <c r="A340" s="133" t="s">
        <v>358</v>
      </c>
      <c r="B340" s="193" t="s">
        <v>359</v>
      </c>
      <c r="C340" s="194"/>
      <c r="D340" s="195"/>
      <c r="E340" s="193" t="s">
        <v>360</v>
      </c>
      <c r="F340" s="196"/>
      <c r="G340" s="132"/>
      <c r="H340" s="132"/>
      <c r="I340" s="27"/>
      <c r="J340" s="27"/>
      <c r="K340" s="97"/>
    </row>
    <row r="341" spans="1:10" s="9" customFormat="1" ht="30.75" customHeight="1">
      <c r="A341" s="133" t="s">
        <v>361</v>
      </c>
      <c r="B341" s="193" t="s">
        <v>362</v>
      </c>
      <c r="C341" s="194"/>
      <c r="D341" s="195"/>
      <c r="E341" s="193" t="s">
        <v>363</v>
      </c>
      <c r="F341" s="196"/>
      <c r="G341" s="132"/>
      <c r="H341" s="132"/>
      <c r="I341" s="27"/>
      <c r="J341" s="27"/>
    </row>
    <row r="342" spans="1:10" s="97" customFormat="1" ht="24.75" customHeight="1">
      <c r="A342" s="43"/>
      <c r="B342" s="43"/>
      <c r="C342" s="43"/>
      <c r="D342" s="43"/>
      <c r="E342" s="43"/>
      <c r="F342" s="43"/>
      <c r="G342" s="43"/>
      <c r="H342" s="43"/>
      <c r="I342" s="43"/>
      <c r="J342" s="43"/>
    </row>
    <row r="343" spans="1:11" s="9" customFormat="1" ht="12.75">
      <c r="A343" s="137" t="s">
        <v>364</v>
      </c>
      <c r="B343" s="43"/>
      <c r="C343" s="43"/>
      <c r="D343" s="43"/>
      <c r="E343" s="43"/>
      <c r="F343" s="43"/>
      <c r="G343" s="43"/>
      <c r="H343" s="43"/>
      <c r="I343" s="43"/>
      <c r="J343" s="43"/>
      <c r="K343" s="97"/>
    </row>
    <row r="344" spans="1:11" s="9" customFormat="1" ht="65.25" customHeight="1">
      <c r="A344" s="138" t="s">
        <v>365</v>
      </c>
      <c r="B344" s="197" t="s">
        <v>366</v>
      </c>
      <c r="C344" s="198"/>
      <c r="D344" s="198"/>
      <c r="E344" s="198"/>
      <c r="F344" s="198"/>
      <c r="G344" s="198"/>
      <c r="H344" s="198"/>
      <c r="I344" s="139"/>
      <c r="J344" s="140"/>
      <c r="K344" s="97"/>
    </row>
    <row r="345" spans="1:10" s="9" customFormat="1" ht="41.25" customHeight="1">
      <c r="A345" s="141" t="s">
        <v>367</v>
      </c>
      <c r="B345" s="197" t="s">
        <v>368</v>
      </c>
      <c r="C345" s="198"/>
      <c r="D345" s="198"/>
      <c r="E345" s="198"/>
      <c r="F345" s="198"/>
      <c r="G345" s="198"/>
      <c r="H345" s="198"/>
      <c r="I345" s="199"/>
      <c r="J345" s="200"/>
    </row>
    <row r="346" spans="1:11" s="9" customFormat="1" ht="40.5" customHeight="1">
      <c r="A346" s="142" t="s">
        <v>369</v>
      </c>
      <c r="B346" s="201" t="s">
        <v>370</v>
      </c>
      <c r="C346" s="202"/>
      <c r="D346" s="202"/>
      <c r="E346" s="202"/>
      <c r="F346" s="202"/>
      <c r="G346" s="202"/>
      <c r="H346" s="202"/>
      <c r="I346" s="143"/>
      <c r="J346" s="144"/>
      <c r="K346" s="97"/>
    </row>
    <row r="347" spans="1:11" ht="12.75" customHeight="1">
      <c r="A347" s="145" t="s">
        <v>371</v>
      </c>
      <c r="B347" s="203" t="s">
        <v>372</v>
      </c>
      <c r="C347" s="204"/>
      <c r="D347" s="204"/>
      <c r="E347" s="204"/>
      <c r="F347" s="204"/>
      <c r="G347" s="204"/>
      <c r="H347" s="204"/>
      <c r="I347" s="146"/>
      <c r="J347" s="147"/>
      <c r="K347" s="148"/>
    </row>
    <row r="348" spans="1:11" ht="91.5" customHeight="1">
      <c r="A348" s="138" t="s">
        <v>373</v>
      </c>
      <c r="B348" s="197" t="s">
        <v>374</v>
      </c>
      <c r="C348" s="198"/>
      <c r="D348" s="198"/>
      <c r="E348" s="198"/>
      <c r="F348" s="198"/>
      <c r="G348" s="198"/>
      <c r="H348" s="198"/>
      <c r="I348" s="139"/>
      <c r="J348" s="140"/>
      <c r="K348" s="148"/>
    </row>
    <row r="349" spans="1:11" ht="12.75" customHeight="1">
      <c r="A349" s="142" t="s">
        <v>375</v>
      </c>
      <c r="B349" s="205" t="s">
        <v>376</v>
      </c>
      <c r="C349" s="206"/>
      <c r="D349" s="206"/>
      <c r="E349" s="206"/>
      <c r="F349" s="206"/>
      <c r="G349" s="206"/>
      <c r="H349" s="207"/>
      <c r="I349" s="150"/>
      <c r="J349" s="150"/>
      <c r="K349" s="148"/>
    </row>
    <row r="350" spans="1:10" ht="12.75" customHeight="1">
      <c r="A350" s="142" t="s">
        <v>377</v>
      </c>
      <c r="B350" s="205" t="s">
        <v>378</v>
      </c>
      <c r="C350" s="206"/>
      <c r="D350" s="206"/>
      <c r="E350" s="206"/>
      <c r="F350" s="206"/>
      <c r="G350" s="206"/>
      <c r="H350" s="206"/>
      <c r="I350" s="151"/>
      <c r="J350" s="150"/>
    </row>
    <row r="351" spans="1:11" ht="12.75" customHeight="1">
      <c r="A351" s="142" t="s">
        <v>379</v>
      </c>
      <c r="B351" s="205" t="s">
        <v>380</v>
      </c>
      <c r="C351" s="206"/>
      <c r="D351" s="206"/>
      <c r="E351" s="206"/>
      <c r="F351" s="206"/>
      <c r="G351" s="206"/>
      <c r="H351" s="206"/>
      <c r="I351" s="151"/>
      <c r="J351" s="150"/>
      <c r="K351" s="148"/>
    </row>
    <row r="352" spans="1:10" ht="12.75">
      <c r="A352" s="142" t="s">
        <v>381</v>
      </c>
      <c r="B352" s="205" t="s">
        <v>382</v>
      </c>
      <c r="C352" s="206"/>
      <c r="D352" s="206"/>
      <c r="E352" s="206"/>
      <c r="F352" s="206"/>
      <c r="G352" s="206"/>
      <c r="H352" s="206"/>
      <c r="I352" s="151"/>
      <c r="J352" s="150"/>
    </row>
    <row r="353" spans="1:11" ht="12.75">
      <c r="A353" s="142" t="s">
        <v>383</v>
      </c>
      <c r="B353" s="205" t="s">
        <v>384</v>
      </c>
      <c r="C353" s="206"/>
      <c r="D353" s="206"/>
      <c r="E353" s="206"/>
      <c r="F353" s="206"/>
      <c r="G353" s="206"/>
      <c r="H353" s="206"/>
      <c r="I353" s="151"/>
      <c r="J353" s="150"/>
      <c r="K353" s="148"/>
    </row>
    <row r="354" spans="1:11" ht="12.75">
      <c r="A354" s="142" t="s">
        <v>385</v>
      </c>
      <c r="B354" s="205" t="s">
        <v>386</v>
      </c>
      <c r="C354" s="206"/>
      <c r="D354" s="206"/>
      <c r="E354" s="206"/>
      <c r="F354" s="206"/>
      <c r="G354" s="206"/>
      <c r="H354" s="206"/>
      <c r="I354" s="151"/>
      <c r="J354" s="150"/>
      <c r="K354" s="148"/>
    </row>
    <row r="355" spans="1:10" ht="12.75" customHeight="1">
      <c r="A355" s="142" t="s">
        <v>387</v>
      </c>
      <c r="B355" s="205" t="s">
        <v>388</v>
      </c>
      <c r="C355" s="206"/>
      <c r="D355" s="206"/>
      <c r="E355" s="206"/>
      <c r="F355" s="206"/>
      <c r="G355" s="206"/>
      <c r="H355" s="207"/>
      <c r="I355" s="150"/>
      <c r="J355" s="150"/>
    </row>
    <row r="356" spans="1:11" ht="12.75">
      <c r="A356" s="142" t="s">
        <v>389</v>
      </c>
      <c r="B356" s="205" t="s">
        <v>390</v>
      </c>
      <c r="C356" s="206"/>
      <c r="D356" s="206"/>
      <c r="E356" s="206"/>
      <c r="F356" s="206"/>
      <c r="G356" s="206"/>
      <c r="H356" s="207"/>
      <c r="I356" s="150"/>
      <c r="J356" s="150"/>
      <c r="K356" s="148"/>
    </row>
    <row r="357" spans="1:10" ht="12.75">
      <c r="A357" s="32"/>
      <c r="B357" s="3"/>
      <c r="C357" s="32"/>
      <c r="D357" s="32"/>
      <c r="E357" s="32"/>
      <c r="F357" s="3"/>
      <c r="G357" s="3"/>
      <c r="H357" s="3"/>
      <c r="I357" s="3"/>
      <c r="J357" s="3"/>
    </row>
    <row r="358" spans="1:10" ht="12.75">
      <c r="A358" s="7" t="s">
        <v>391</v>
      </c>
      <c r="B358" s="8"/>
      <c r="C358" s="8"/>
      <c r="D358" s="8"/>
      <c r="E358" s="8"/>
      <c r="F358" s="8"/>
      <c r="G358" s="8"/>
      <c r="H358" s="8"/>
      <c r="I358" s="8"/>
      <c r="J358" s="8"/>
    </row>
    <row r="359" spans="1:10" s="9" customFormat="1" ht="14.25">
      <c r="A359" s="8" t="s">
        <v>392</v>
      </c>
      <c r="B359" s="8"/>
      <c r="C359" s="8"/>
      <c r="D359" s="8"/>
      <c r="E359" s="8"/>
      <c r="F359" s="8"/>
      <c r="G359" s="8"/>
      <c r="H359" s="8"/>
      <c r="I359" s="8"/>
      <c r="J359" s="8"/>
    </row>
    <row r="360" spans="1:10" s="9" customFormat="1" ht="14.25">
      <c r="A360" s="152" t="s">
        <v>393</v>
      </c>
      <c r="B360" s="3"/>
      <c r="C360" s="3"/>
      <c r="D360" s="3"/>
      <c r="E360" s="3"/>
      <c r="F360" s="3"/>
      <c r="G360" s="3"/>
      <c r="H360" s="3"/>
      <c r="I360" s="3"/>
      <c r="J360" s="3"/>
    </row>
    <row r="361" spans="1:10" s="9" customFormat="1" ht="14.25">
      <c r="A361" s="153" t="s">
        <v>394</v>
      </c>
      <c r="B361" s="3"/>
      <c r="C361" s="3"/>
      <c r="D361" s="3"/>
      <c r="E361" s="3"/>
      <c r="F361" s="3"/>
      <c r="G361" s="3"/>
      <c r="H361" s="3"/>
      <c r="I361" s="3"/>
      <c r="J361" s="3"/>
    </row>
    <row r="362" spans="1:10" ht="14.25">
      <c r="A362" s="208" t="s">
        <v>395</v>
      </c>
      <c r="B362" s="209"/>
      <c r="C362" s="209"/>
      <c r="D362" s="209"/>
      <c r="E362" s="209"/>
      <c r="F362" s="209"/>
      <c r="G362" s="209"/>
      <c r="H362" s="209"/>
      <c r="I362" s="209"/>
      <c r="J362" s="209"/>
    </row>
    <row r="363" spans="1:10" ht="12.75">
      <c r="A363" s="210" t="s">
        <v>396</v>
      </c>
      <c r="B363" s="209"/>
      <c r="C363" s="209"/>
      <c r="D363" s="209"/>
      <c r="E363" s="209"/>
      <c r="F363" s="209"/>
      <c r="G363" s="209"/>
      <c r="H363" s="209"/>
      <c r="I363" s="209"/>
      <c r="J363" s="209"/>
    </row>
    <row r="364" spans="1:10" ht="14.25" customHeight="1">
      <c r="A364" s="155" t="s">
        <v>397</v>
      </c>
      <c r="B364" s="154"/>
      <c r="C364" s="154"/>
      <c r="D364" s="154"/>
      <c r="E364" s="154"/>
      <c r="F364" s="154"/>
      <c r="G364" s="154"/>
      <c r="H364" s="154"/>
      <c r="I364" s="154"/>
      <c r="J364" s="154"/>
    </row>
    <row r="365" spans="1:10" ht="14.25">
      <c r="A365" s="153" t="s">
        <v>398</v>
      </c>
      <c r="B365" s="3"/>
      <c r="C365" s="3"/>
      <c r="D365" s="3"/>
      <c r="E365" s="3"/>
      <c r="F365" s="3"/>
      <c r="G365" s="3"/>
      <c r="H365" s="3"/>
      <c r="I365" s="3"/>
      <c r="J365" s="3"/>
    </row>
    <row r="366" spans="1:10" ht="14.25">
      <c r="A366" s="155" t="s">
        <v>399</v>
      </c>
      <c r="B366" s="3"/>
      <c r="C366" s="3"/>
      <c r="D366" s="3"/>
      <c r="E366" s="3"/>
      <c r="F366" s="3"/>
      <c r="G366" s="3"/>
      <c r="H366" s="3"/>
      <c r="I366" s="3"/>
      <c r="J366" s="3"/>
    </row>
    <row r="367" spans="1:10" ht="14.25">
      <c r="A367" s="153" t="s">
        <v>400</v>
      </c>
      <c r="B367" s="3"/>
      <c r="C367" s="3"/>
      <c r="D367" s="3"/>
      <c r="E367" s="3"/>
      <c r="F367" s="3"/>
      <c r="G367" s="3"/>
      <c r="H367" s="3"/>
      <c r="I367" s="3"/>
      <c r="J367" s="3"/>
    </row>
    <row r="368" spans="1:10" ht="14.25">
      <c r="A368" s="152" t="s">
        <v>401</v>
      </c>
      <c r="B368" s="3"/>
      <c r="C368" s="3"/>
      <c r="D368" s="3"/>
      <c r="E368" s="3"/>
      <c r="F368" s="3"/>
      <c r="G368" s="3"/>
      <c r="H368" s="3"/>
      <c r="I368" s="3"/>
      <c r="J368" s="3"/>
    </row>
    <row r="369" spans="1:10" ht="14.25">
      <c r="A369" s="152" t="s">
        <v>402</v>
      </c>
      <c r="B369" s="3"/>
      <c r="C369" s="3"/>
      <c r="D369" s="3"/>
      <c r="E369" s="3"/>
      <c r="F369" s="3"/>
      <c r="G369" s="3"/>
      <c r="H369" s="3"/>
      <c r="I369" s="3"/>
      <c r="J369" s="3"/>
    </row>
    <row r="370" spans="1:10" ht="14.25">
      <c r="A370" s="152" t="s">
        <v>403</v>
      </c>
      <c r="B370" s="3"/>
      <c r="C370" s="3"/>
      <c r="D370" s="3"/>
      <c r="E370" s="3"/>
      <c r="F370" s="3"/>
      <c r="G370" s="3"/>
      <c r="H370" s="3"/>
      <c r="I370" s="3"/>
      <c r="J370" s="3"/>
    </row>
    <row r="371" spans="1:10" ht="14.25">
      <c r="A371" s="152" t="s">
        <v>404</v>
      </c>
      <c r="B371" s="3"/>
      <c r="C371" s="3"/>
      <c r="D371" s="3"/>
      <c r="E371" s="3"/>
      <c r="F371" s="3"/>
      <c r="G371" s="3"/>
      <c r="H371" s="3"/>
      <c r="I371" s="3"/>
      <c r="J371" s="3"/>
    </row>
    <row r="372" spans="1:10" ht="14.25">
      <c r="A372" s="153" t="s">
        <v>405</v>
      </c>
      <c r="B372" s="3"/>
      <c r="C372" s="3"/>
      <c r="D372" s="3"/>
      <c r="E372" s="3"/>
      <c r="F372" s="3"/>
      <c r="G372" s="3"/>
      <c r="H372" s="3"/>
      <c r="I372" s="3"/>
      <c r="J372" s="3"/>
    </row>
    <row r="373" spans="1:10" ht="14.25">
      <c r="A373" s="8" t="s">
        <v>406</v>
      </c>
      <c r="B373" s="3"/>
      <c r="C373" s="3"/>
      <c r="D373" s="3"/>
      <c r="E373" s="3"/>
      <c r="F373" s="3"/>
      <c r="G373" s="3"/>
      <c r="H373" s="3"/>
      <c r="I373" s="3"/>
      <c r="J373" s="3"/>
    </row>
    <row r="374" spans="1:10" ht="14.25">
      <c r="A374" s="153" t="s">
        <v>407</v>
      </c>
      <c r="B374" s="3"/>
      <c r="C374" s="3"/>
      <c r="D374" s="3"/>
      <c r="E374" s="3"/>
      <c r="F374" s="3"/>
      <c r="G374" s="3"/>
      <c r="H374" s="3"/>
      <c r="I374" s="3"/>
      <c r="J374" s="3"/>
    </row>
    <row r="375" spans="1:10" ht="14.25">
      <c r="A375" s="156" t="s">
        <v>408</v>
      </c>
      <c r="B375" s="3"/>
      <c r="C375" s="3"/>
      <c r="D375" s="3"/>
      <c r="E375" s="3"/>
      <c r="F375" s="3"/>
      <c r="G375" s="3"/>
      <c r="H375" s="3"/>
      <c r="I375" s="3"/>
      <c r="J375" s="3"/>
    </row>
    <row r="376" spans="1:10" ht="14.25">
      <c r="A376" s="153" t="s">
        <v>409</v>
      </c>
      <c r="B376" s="3"/>
      <c r="C376" s="3"/>
      <c r="D376" s="3"/>
      <c r="E376" s="3"/>
      <c r="F376" s="3"/>
      <c r="G376" s="3"/>
      <c r="H376" s="3"/>
      <c r="I376" s="3"/>
      <c r="J376" s="3"/>
    </row>
    <row r="377" spans="1:10" ht="14.25">
      <c r="A377" s="153" t="s">
        <v>410</v>
      </c>
      <c r="B377" s="3"/>
      <c r="C377" s="3"/>
      <c r="D377" s="3"/>
      <c r="E377" s="3"/>
      <c r="F377" s="3"/>
      <c r="G377" s="3"/>
      <c r="H377" s="3"/>
      <c r="I377" s="3"/>
      <c r="J377" s="3"/>
    </row>
    <row r="378" spans="1:10" ht="14.25">
      <c r="A378" s="156" t="s">
        <v>411</v>
      </c>
      <c r="B378" s="3"/>
      <c r="C378" s="3"/>
      <c r="D378" s="3"/>
      <c r="E378" s="3"/>
      <c r="F378" s="3"/>
      <c r="G378" s="3"/>
      <c r="H378" s="3"/>
      <c r="I378" s="3"/>
      <c r="J378" s="3"/>
    </row>
    <row r="379" spans="1:10" ht="14.25">
      <c r="A379" s="156" t="s">
        <v>412</v>
      </c>
      <c r="B379" s="3"/>
      <c r="C379" s="3"/>
      <c r="D379" s="3"/>
      <c r="E379" s="3"/>
      <c r="F379" s="3"/>
      <c r="G379" s="3"/>
      <c r="H379" s="3"/>
      <c r="I379" s="3"/>
      <c r="J379" s="3"/>
    </row>
    <row r="380" spans="1:10" ht="14.25">
      <c r="A380" s="156" t="s">
        <v>413</v>
      </c>
      <c r="B380" s="3"/>
      <c r="C380" s="3"/>
      <c r="D380" s="3"/>
      <c r="E380" s="3"/>
      <c r="F380" s="3"/>
      <c r="G380" s="3"/>
      <c r="H380" s="3"/>
      <c r="I380" s="3"/>
      <c r="J380" s="3"/>
    </row>
    <row r="381" spans="1:10" ht="12.75">
      <c r="A381" s="156"/>
      <c r="B381" s="3"/>
      <c r="C381" s="3"/>
      <c r="D381" s="3"/>
      <c r="E381" s="3"/>
      <c r="F381" s="3"/>
      <c r="G381" s="3"/>
      <c r="H381" s="3"/>
      <c r="I381" s="3"/>
      <c r="J381" s="3"/>
    </row>
    <row r="382" spans="1:10" ht="12.75">
      <c r="A382" s="3"/>
      <c r="B382" s="3"/>
      <c r="C382" s="3"/>
      <c r="D382" s="3"/>
      <c r="E382" s="3"/>
      <c r="F382" s="3"/>
      <c r="G382" s="3"/>
      <c r="H382" s="3"/>
      <c r="I382" s="3"/>
      <c r="J382" s="3"/>
    </row>
    <row r="383" spans="1:10" ht="12.75">
      <c r="A383" s="3"/>
      <c r="B383" s="3"/>
      <c r="C383" s="3"/>
      <c r="D383" s="3"/>
      <c r="E383" s="3"/>
      <c r="F383" s="3"/>
      <c r="G383" s="3"/>
      <c r="H383" s="3"/>
      <c r="I383" s="3"/>
      <c r="J383" s="3"/>
    </row>
    <row r="384" spans="1:10" ht="12.75">
      <c r="A384" s="3"/>
      <c r="B384" s="3"/>
      <c r="C384" s="3"/>
      <c r="D384" s="3"/>
      <c r="E384" s="3"/>
      <c r="F384" s="3"/>
      <c r="G384" s="3"/>
      <c r="H384" s="3"/>
      <c r="I384" s="3"/>
      <c r="J384" s="3"/>
    </row>
    <row r="385" spans="1:10" ht="12.75">
      <c r="A385" s="3"/>
      <c r="B385" s="3"/>
      <c r="C385" s="3"/>
      <c r="D385" s="3"/>
      <c r="E385" s="3"/>
      <c r="F385" s="3"/>
      <c r="G385" s="3"/>
      <c r="H385" s="3"/>
      <c r="I385" s="3"/>
      <c r="J385" s="3"/>
    </row>
    <row r="386" spans="1:10" ht="12.75">
      <c r="A386" s="3"/>
      <c r="B386" s="3"/>
      <c r="C386" s="3"/>
      <c r="D386" s="3"/>
      <c r="E386" s="3"/>
      <c r="F386" s="3"/>
      <c r="G386" s="3"/>
      <c r="H386" s="3"/>
      <c r="I386" s="3"/>
      <c r="J386" s="3"/>
    </row>
    <row r="387" spans="1:10" ht="12.75">
      <c r="A387" s="3"/>
      <c r="B387" s="3"/>
      <c r="C387" s="3"/>
      <c r="D387" s="3"/>
      <c r="E387" s="3"/>
      <c r="F387" s="3"/>
      <c r="G387" s="3"/>
      <c r="H387" s="3"/>
      <c r="I387" s="3"/>
      <c r="J387" s="3"/>
    </row>
    <row r="388" spans="1:10" ht="12.75">
      <c r="A388" s="3"/>
      <c r="B388" s="3"/>
      <c r="C388" s="3"/>
      <c r="D388" s="3"/>
      <c r="E388" s="3"/>
      <c r="F388" s="3"/>
      <c r="G388" s="3"/>
      <c r="H388" s="3"/>
      <c r="I388" s="3"/>
      <c r="J388" s="3"/>
    </row>
    <row r="389" spans="1:10" ht="12.75">
      <c r="A389" s="3"/>
      <c r="B389" s="3"/>
      <c r="C389" s="3"/>
      <c r="D389" s="3"/>
      <c r="E389" s="3"/>
      <c r="F389" s="3"/>
      <c r="G389" s="3"/>
      <c r="H389" s="3"/>
      <c r="I389" s="3"/>
      <c r="J389" s="3"/>
    </row>
    <row r="390" spans="1:10" ht="12.75">
      <c r="A390" s="3"/>
      <c r="B390" s="3"/>
      <c r="C390" s="3"/>
      <c r="D390" s="3"/>
      <c r="E390" s="3"/>
      <c r="F390" s="3"/>
      <c r="G390" s="3"/>
      <c r="H390" s="3"/>
      <c r="I390" s="3"/>
      <c r="J390" s="3"/>
    </row>
    <row r="391" spans="1:10" ht="12.75">
      <c r="A391" s="3"/>
      <c r="B391" s="3"/>
      <c r="C391" s="3"/>
      <c r="D391" s="3"/>
      <c r="E391" s="3"/>
      <c r="F391" s="3"/>
      <c r="G391" s="3"/>
      <c r="H391" s="3"/>
      <c r="I391" s="3"/>
      <c r="J391" s="3"/>
    </row>
  </sheetData>
  <sheetProtection/>
  <mergeCells count="77">
    <mergeCell ref="B355:H355"/>
    <mergeCell ref="B356:H356"/>
    <mergeCell ref="A362:J362"/>
    <mergeCell ref="A363:J363"/>
    <mergeCell ref="B349:H349"/>
    <mergeCell ref="B350:H350"/>
    <mergeCell ref="B351:H351"/>
    <mergeCell ref="B352:H352"/>
    <mergeCell ref="B353:H353"/>
    <mergeCell ref="B354:H354"/>
    <mergeCell ref="B344:H344"/>
    <mergeCell ref="B345:H345"/>
    <mergeCell ref="I345:J345"/>
    <mergeCell ref="B346:H346"/>
    <mergeCell ref="B347:H347"/>
    <mergeCell ref="B348:H348"/>
    <mergeCell ref="B339:D339"/>
    <mergeCell ref="E339:F339"/>
    <mergeCell ref="B340:D340"/>
    <mergeCell ref="E340:F340"/>
    <mergeCell ref="B341:D341"/>
    <mergeCell ref="E341:F341"/>
    <mergeCell ref="B336:D336"/>
    <mergeCell ref="E336:F336"/>
    <mergeCell ref="B337:D337"/>
    <mergeCell ref="E337:F337"/>
    <mergeCell ref="B338:D338"/>
    <mergeCell ref="E338:F338"/>
    <mergeCell ref="B328:D328"/>
    <mergeCell ref="B329:D329"/>
    <mergeCell ref="B330:D330"/>
    <mergeCell ref="B331:D331"/>
    <mergeCell ref="B335:D335"/>
    <mergeCell ref="E335:F335"/>
    <mergeCell ref="B322:D322"/>
    <mergeCell ref="B323:D323"/>
    <mergeCell ref="B324:D324"/>
    <mergeCell ref="B325:D325"/>
    <mergeCell ref="B326:D326"/>
    <mergeCell ref="B327:D327"/>
    <mergeCell ref="C71:E71"/>
    <mergeCell ref="C72:E72"/>
    <mergeCell ref="F127:J127"/>
    <mergeCell ref="B319:D319"/>
    <mergeCell ref="B320:D320"/>
    <mergeCell ref="B321:D321"/>
    <mergeCell ref="C63:E63"/>
    <mergeCell ref="C64:E64"/>
    <mergeCell ref="C65:E65"/>
    <mergeCell ref="C66:E66"/>
    <mergeCell ref="C67:E67"/>
    <mergeCell ref="C70:E70"/>
    <mergeCell ref="B25:D25"/>
    <mergeCell ref="B26:D26"/>
    <mergeCell ref="B27:D27"/>
    <mergeCell ref="B28:D28"/>
    <mergeCell ref="B29:D29"/>
    <mergeCell ref="C62:E62"/>
    <mergeCell ref="G19:H19"/>
    <mergeCell ref="I19:J19"/>
    <mergeCell ref="B21:D21"/>
    <mergeCell ref="B22:D22"/>
    <mergeCell ref="B23:D23"/>
    <mergeCell ref="B24:D24"/>
    <mergeCell ref="B12:F12"/>
    <mergeCell ref="B13:F13"/>
    <mergeCell ref="B14:F14"/>
    <mergeCell ref="B15:F15"/>
    <mergeCell ref="B16:F16"/>
    <mergeCell ref="B19:D19"/>
    <mergeCell ref="E19:F19"/>
    <mergeCell ref="A1:J2"/>
    <mergeCell ref="A3:J3"/>
    <mergeCell ref="A5:J5"/>
    <mergeCell ref="A7:J7"/>
    <mergeCell ref="B10:F10"/>
    <mergeCell ref="B11:F11"/>
  </mergeCells>
  <hyperlinks>
    <hyperlink ref="B16" r:id="rId1" display="http://www.tsb.co.uk/investors/debt-investors/covered-bonds/"/>
  </hyperlinks>
  <printOptions/>
  <pageMargins left="0.25" right="0.25" top="0.3171875" bottom="0.75" header="0.3" footer="0.3"/>
  <pageSetup fitToHeight="0" fitToWidth="1" horizontalDpi="600" verticalDpi="600" orientation="landscape" paperSize="9" scale="47" r:id="rId2"/>
  <headerFooter alignWithMargins="0">
    <oddHeader>&amp;L
</oddHeader>
    <oddFooter>&amp;CPage &amp;P of &amp;N</oddFooter>
  </headerFooter>
  <rowBreaks count="5" manualBreakCount="5">
    <brk id="78" max="9" man="1"/>
    <brk id="152" max="9" man="1"/>
    <brk id="233" max="9" man="1"/>
    <brk id="316" max="9" man="1"/>
    <brk id="3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Lloyds TSB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9671744</dc:creator>
  <cp:keywords/>
  <dc:description/>
  <cp:lastModifiedBy>9595681</cp:lastModifiedBy>
  <dcterms:created xsi:type="dcterms:W3CDTF">2017-05-22T13:38:21Z</dcterms:created>
  <dcterms:modified xsi:type="dcterms:W3CDTF">2017-10-05T14:08:52Z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